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e007c446ce7653a3/Documents/ITAM/Luis ITAM 8vo Semestre/CENTRO COVID/BASES/"/>
    </mc:Choice>
  </mc:AlternateContent>
  <xr:revisionPtr revIDLastSave="0" documentId="8_{2BCBA90B-368D-44B0-AE06-5F0D2EBC52B4}" xr6:coauthVersionLast="46" xr6:coauthVersionMax="46" xr10:uidLastSave="{00000000-0000-0000-0000-000000000000}"/>
  <bookViews>
    <workbookView xWindow="-108" yWindow="-108" windowWidth="23256" windowHeight="12576" xr2:uid="{00000000-000D-0000-FFFF-FFFF00000000}"/>
  </bookViews>
  <sheets>
    <sheet name="Acciones Federales" sheetId="4" r:id="rId1"/>
    <sheet name="Banca Comercial " sheetId="1" r:id="rId2"/>
    <sheet name="Banca de Desarrollo" sheetId="2" r:id="rId3"/>
    <sheet name="Acciones de Banco de México" sheetId="5" r:id="rId4"/>
    <sheet name="INPC" sheetId="3" state="hidden" r:id="rId5"/>
  </sheets>
  <definedNames>
    <definedName name="bo">'Banca Comercial '!$Q$327</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7" i="4" l="1"/>
  <c r="D25" i="4"/>
  <c r="D21" i="4"/>
  <c r="D26" i="4"/>
  <c r="D11" i="4"/>
  <c r="D20" i="4"/>
  <c r="D23" i="4"/>
  <c r="D119" i="4"/>
  <c r="D120" i="4"/>
  <c r="BO18" i="1"/>
  <c r="AU322" i="1"/>
  <c r="BO333" i="1"/>
  <c r="Q333" i="1"/>
  <c r="BO321" i="1"/>
  <c r="Q321" i="1"/>
  <c r="AA81" i="1"/>
  <c r="AA93" i="1"/>
  <c r="C400" i="1"/>
  <c r="C6" i="5"/>
  <c r="C9" i="5"/>
  <c r="D8" i="5"/>
  <c r="D9" i="5"/>
  <c r="C8" i="5"/>
  <c r="C10" i="5"/>
  <c r="B10" i="5"/>
  <c r="D10" i="5"/>
  <c r="D7" i="5"/>
  <c r="Q333" i="2"/>
  <c r="AE103" i="2"/>
  <c r="Q321" i="2"/>
  <c r="AE91" i="2"/>
  <c r="AN47" i="2"/>
  <c r="P333" i="2"/>
  <c r="AD103" i="2"/>
  <c r="P321" i="2"/>
  <c r="AD91" i="2"/>
  <c r="C380" i="2"/>
  <c r="C381" i="2"/>
  <c r="BO273" i="1"/>
  <c r="S273" i="2"/>
  <c r="AF43" i="2"/>
  <c r="BO261" i="1"/>
  <c r="S261" i="2"/>
  <c r="AF31" i="2"/>
  <c r="AO42" i="2"/>
  <c r="BO285" i="1"/>
  <c r="S285" i="2"/>
  <c r="AF55" i="2"/>
  <c r="AO43" i="2"/>
  <c r="BO297" i="1"/>
  <c r="S297" i="2"/>
  <c r="AF67" i="2"/>
  <c r="AO44" i="2"/>
  <c r="BO309" i="1"/>
  <c r="S309" i="2"/>
  <c r="AF79" i="2"/>
  <c r="AO45" i="2"/>
  <c r="S321" i="2"/>
  <c r="AF91" i="2"/>
  <c r="AO46" i="2"/>
  <c r="AO48" i="2"/>
  <c r="T273" i="2"/>
  <c r="AG43" i="2"/>
  <c r="T261" i="2"/>
  <c r="AG31" i="2"/>
  <c r="AP42" i="2"/>
  <c r="T285" i="2"/>
  <c r="AG55" i="2"/>
  <c r="AP43" i="2"/>
  <c r="T297" i="2"/>
  <c r="AG67" i="2"/>
  <c r="AP44" i="2"/>
  <c r="T309" i="2"/>
  <c r="AG79" i="2"/>
  <c r="AP45" i="2"/>
  <c r="T321" i="2"/>
  <c r="AG91" i="2"/>
  <c r="AP46" i="2"/>
  <c r="AP48" i="2"/>
  <c r="U273" i="2"/>
  <c r="AH43" i="2"/>
  <c r="U261" i="2"/>
  <c r="AH31" i="2"/>
  <c r="AQ42" i="2"/>
  <c r="U285" i="2"/>
  <c r="AH55" i="2"/>
  <c r="AQ43" i="2"/>
  <c r="U297" i="2"/>
  <c r="AH67" i="2"/>
  <c r="AQ44" i="2"/>
  <c r="U309" i="2"/>
  <c r="AH79" i="2"/>
  <c r="AQ45" i="2"/>
  <c r="U321" i="2"/>
  <c r="AH91" i="2"/>
  <c r="AQ46" i="2"/>
  <c r="AQ48" i="2"/>
  <c r="X273" i="2"/>
  <c r="AI43" i="2"/>
  <c r="X261" i="2"/>
  <c r="AI31" i="2"/>
  <c r="AR42" i="2"/>
  <c r="X285" i="2"/>
  <c r="AI55" i="2"/>
  <c r="AR43" i="2"/>
  <c r="X297" i="2"/>
  <c r="AI67" i="2"/>
  <c r="AR44" i="2"/>
  <c r="X309" i="2"/>
  <c r="AI79" i="2"/>
  <c r="AR45" i="2"/>
  <c r="X321" i="2"/>
  <c r="AI91" i="2"/>
  <c r="AR46" i="2"/>
  <c r="AR48" i="2"/>
  <c r="Y273" i="2"/>
  <c r="AJ43" i="2"/>
  <c r="Y261" i="2"/>
  <c r="AJ31" i="2"/>
  <c r="AS42" i="2"/>
  <c r="Y285" i="2"/>
  <c r="AJ55" i="2"/>
  <c r="AS43" i="2"/>
  <c r="Y297" i="2"/>
  <c r="AJ67" i="2"/>
  <c r="AS44" i="2"/>
  <c r="Y309" i="2"/>
  <c r="AJ79" i="2"/>
  <c r="AS45" i="2"/>
  <c r="Y321" i="2"/>
  <c r="AJ91" i="2"/>
  <c r="AS46" i="2"/>
  <c r="AS48" i="2"/>
  <c r="Z273" i="2"/>
  <c r="AK43" i="2"/>
  <c r="Z261" i="2"/>
  <c r="AK31" i="2"/>
  <c r="AT42" i="2"/>
  <c r="Z285" i="2"/>
  <c r="AK55" i="2"/>
  <c r="AT43" i="2"/>
  <c r="Z297" i="2"/>
  <c r="AK67" i="2"/>
  <c r="AT44" i="2"/>
  <c r="Z309" i="2"/>
  <c r="AK79" i="2"/>
  <c r="AT45" i="2"/>
  <c r="Z321" i="2"/>
  <c r="AK91" i="2"/>
  <c r="AT46" i="2"/>
  <c r="AT48" i="2"/>
  <c r="Q273" i="2"/>
  <c r="AE43" i="2"/>
  <c r="Q261" i="2"/>
  <c r="AE31" i="2"/>
  <c r="AN42" i="2"/>
  <c r="Q285" i="2"/>
  <c r="AE55" i="2"/>
  <c r="AN43" i="2"/>
  <c r="Q297" i="2"/>
  <c r="AE67" i="2"/>
  <c r="AN44" i="2"/>
  <c r="Q309" i="2"/>
  <c r="AE79" i="2"/>
  <c r="AN45" i="2"/>
  <c r="AN46" i="2"/>
  <c r="AN48" i="2"/>
  <c r="Z333" i="2"/>
  <c r="AK103" i="2"/>
  <c r="AT47" i="2"/>
  <c r="S333" i="2"/>
  <c r="AF103" i="2"/>
  <c r="AO47" i="2"/>
  <c r="T333" i="2"/>
  <c r="AG103" i="2"/>
  <c r="AP47" i="2"/>
  <c r="U333" i="2"/>
  <c r="AH103" i="2"/>
  <c r="AQ47" i="2"/>
  <c r="X333" i="2"/>
  <c r="AI103" i="2"/>
  <c r="AR47" i="2"/>
  <c r="Y333" i="2"/>
  <c r="AJ103" i="2"/>
  <c r="AS47" i="2"/>
  <c r="AO31" i="2"/>
  <c r="AO32" i="2"/>
  <c r="AO33" i="2"/>
  <c r="AO34" i="2"/>
  <c r="AO35" i="2"/>
  <c r="AO37" i="2"/>
  <c r="AP31" i="2"/>
  <c r="AP32" i="2"/>
  <c r="AP33" i="2"/>
  <c r="AP34" i="2"/>
  <c r="AP35" i="2"/>
  <c r="AP37" i="2"/>
  <c r="AQ31" i="2"/>
  <c r="AQ32" i="2"/>
  <c r="AQ33" i="2"/>
  <c r="AQ34" i="2"/>
  <c r="AQ35" i="2"/>
  <c r="AQ37" i="2"/>
  <c r="AR31" i="2"/>
  <c r="AR32" i="2"/>
  <c r="AR33" i="2"/>
  <c r="AR34" i="2"/>
  <c r="AR35" i="2"/>
  <c r="AR37" i="2"/>
  <c r="AS31" i="2"/>
  <c r="AS32" i="2"/>
  <c r="AS33" i="2"/>
  <c r="AS34" i="2"/>
  <c r="AS35" i="2"/>
  <c r="AS37" i="2"/>
  <c r="AT31" i="2"/>
  <c r="AT32" i="2"/>
  <c r="AT33" i="2"/>
  <c r="AT34" i="2"/>
  <c r="AT35" i="2"/>
  <c r="AT37" i="2"/>
  <c r="AU31" i="2"/>
  <c r="AU32" i="2"/>
  <c r="AU33" i="2"/>
  <c r="AU34" i="2"/>
  <c r="AU35" i="2"/>
  <c r="AU37" i="2"/>
  <c r="P273" i="2"/>
  <c r="AD43" i="2"/>
  <c r="P261" i="2"/>
  <c r="AD31" i="2"/>
  <c r="AN31" i="2"/>
  <c r="P285" i="2"/>
  <c r="AD55" i="2"/>
  <c r="AN32" i="2"/>
  <c r="P297" i="2"/>
  <c r="AD67" i="2"/>
  <c r="AN33" i="2"/>
  <c r="P309" i="2"/>
  <c r="AD79" i="2"/>
  <c r="AN34" i="2"/>
  <c r="AN35" i="2"/>
  <c r="AN37" i="2"/>
  <c r="AU36" i="2"/>
  <c r="AO36" i="2"/>
  <c r="AP36" i="2"/>
  <c r="AQ36" i="2"/>
  <c r="AR36" i="2"/>
  <c r="AS36" i="2"/>
  <c r="AT36" i="2"/>
  <c r="AN36" i="2"/>
  <c r="Q273" i="1"/>
  <c r="AA33" i="1"/>
  <c r="Q261" i="1"/>
  <c r="AA21" i="1"/>
  <c r="AL21" i="1"/>
  <c r="BO332" i="1"/>
  <c r="X332" i="2"/>
  <c r="AI102" i="2"/>
  <c r="Y332" i="2"/>
  <c r="AJ102" i="2"/>
  <c r="Z332" i="2"/>
  <c r="AK102" i="2"/>
  <c r="BO331" i="1"/>
  <c r="S331" i="2"/>
  <c r="AF101" i="2"/>
  <c r="Q331" i="2"/>
  <c r="AE101" i="2"/>
  <c r="P331" i="2"/>
  <c r="AD101" i="2"/>
  <c r="P332" i="2"/>
  <c r="AD102" i="2"/>
  <c r="Q332" i="2"/>
  <c r="AE102" i="2"/>
  <c r="S332" i="2"/>
  <c r="AF102" i="2"/>
  <c r="T332" i="2"/>
  <c r="AG102" i="2"/>
  <c r="U332" i="2"/>
  <c r="AH102" i="2"/>
  <c r="AA333" i="2"/>
  <c r="AA331" i="2"/>
  <c r="U331" i="2"/>
  <c r="V331" i="2"/>
  <c r="W331" i="2"/>
  <c r="X331" i="2"/>
  <c r="Y331" i="2"/>
  <c r="Z331" i="2"/>
  <c r="V332" i="2"/>
  <c r="W332" i="2"/>
  <c r="AA332" i="2"/>
  <c r="V333" i="2"/>
  <c r="W333" i="2"/>
  <c r="R332" i="2"/>
  <c r="R333" i="2"/>
  <c r="BO21" i="1"/>
  <c r="BO330" i="1"/>
  <c r="P330" i="2"/>
  <c r="D400" i="1"/>
  <c r="S333" i="1"/>
  <c r="AC93" i="1"/>
  <c r="S321" i="1"/>
  <c r="AC81" i="1"/>
  <c r="AM37" i="1"/>
  <c r="C402" i="1"/>
  <c r="D402" i="1"/>
  <c r="AI92" i="1"/>
  <c r="AI93" i="1"/>
  <c r="AI91" i="1"/>
  <c r="U332" i="1"/>
  <c r="AE92" i="1"/>
  <c r="Q332" i="1"/>
  <c r="AA92" i="1"/>
  <c r="Q331" i="1"/>
  <c r="AA91" i="1"/>
  <c r="D5" i="5"/>
  <c r="W333" i="1"/>
  <c r="AG93" i="1"/>
  <c r="T333" i="1"/>
  <c r="AD93" i="1"/>
  <c r="V333" i="1"/>
  <c r="AF93" i="1"/>
  <c r="U333" i="1"/>
  <c r="AE93" i="1"/>
  <c r="R332" i="1"/>
  <c r="AB92" i="1"/>
  <c r="X332" i="1"/>
  <c r="AH92" i="1"/>
  <c r="T332" i="1"/>
  <c r="AD92" i="1"/>
  <c r="X333" i="1"/>
  <c r="AH93" i="1"/>
  <c r="R333" i="1"/>
  <c r="AB93" i="1"/>
  <c r="R331" i="1"/>
  <c r="AB91" i="1"/>
  <c r="W332" i="1"/>
  <c r="AG92" i="1"/>
  <c r="V332" i="1"/>
  <c r="AF92" i="1"/>
  <c r="S332" i="1"/>
  <c r="AC92" i="1"/>
  <c r="Q330" i="1"/>
  <c r="AA90" i="1"/>
  <c r="R331" i="2"/>
  <c r="T331" i="2"/>
  <c r="AG101" i="2"/>
  <c r="AH101" i="2"/>
  <c r="AI101" i="2"/>
  <c r="AJ101" i="2"/>
  <c r="AK101" i="2"/>
  <c r="U331" i="1"/>
  <c r="AE91" i="1"/>
  <c r="V331" i="1"/>
  <c r="AF91" i="1"/>
  <c r="S331" i="1"/>
  <c r="AC91" i="1"/>
  <c r="T331" i="1"/>
  <c r="AD91" i="1"/>
  <c r="W331" i="1"/>
  <c r="AG91" i="1"/>
  <c r="X331" i="1"/>
  <c r="AH91" i="1"/>
  <c r="X330" i="2"/>
  <c r="AI100" i="2"/>
  <c r="T330" i="1"/>
  <c r="AD90" i="1"/>
  <c r="BO329" i="1"/>
  <c r="Q329" i="1"/>
  <c r="P329" i="2"/>
  <c r="AD99" i="2"/>
  <c r="AA330" i="2"/>
  <c r="Q330" i="2"/>
  <c r="AE100" i="2"/>
  <c r="R330" i="2"/>
  <c r="S330" i="2"/>
  <c r="AF100" i="2"/>
  <c r="T330" i="2"/>
  <c r="AG100" i="2"/>
  <c r="U330" i="2"/>
  <c r="AH100" i="2"/>
  <c r="V330" i="2"/>
  <c r="W330" i="2"/>
  <c r="Y330" i="2"/>
  <c r="AJ100" i="2"/>
  <c r="Z330" i="2"/>
  <c r="AK100" i="2"/>
  <c r="AD100" i="2"/>
  <c r="V330" i="1"/>
  <c r="AF90" i="1"/>
  <c r="U330" i="1"/>
  <c r="AE90" i="1"/>
  <c r="W330" i="1"/>
  <c r="AG90" i="1"/>
  <c r="X330" i="1"/>
  <c r="AH90" i="1"/>
  <c r="S330" i="1"/>
  <c r="AC90" i="1"/>
  <c r="R330" i="1"/>
  <c r="AB90" i="1"/>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Q21" i="2"/>
  <c r="R21" i="2"/>
  <c r="U21" i="2"/>
  <c r="V21" i="2"/>
  <c r="W21" i="2"/>
  <c r="X21" i="2"/>
  <c r="Y21" i="2"/>
  <c r="Z21" i="2"/>
  <c r="Q22" i="2"/>
  <c r="R22" i="2"/>
  <c r="U22" i="2"/>
  <c r="V22" i="2"/>
  <c r="W22" i="2"/>
  <c r="X22" i="2"/>
  <c r="Y22" i="2"/>
  <c r="Z22" i="2"/>
  <c r="Q23" i="2"/>
  <c r="R23" i="2"/>
  <c r="U23" i="2"/>
  <c r="V23" i="2"/>
  <c r="W23" i="2"/>
  <c r="X23" i="2"/>
  <c r="Y23" i="2"/>
  <c r="Z23" i="2"/>
  <c r="Q24" i="2"/>
  <c r="R24" i="2"/>
  <c r="U24" i="2"/>
  <c r="V24" i="2"/>
  <c r="W24" i="2"/>
  <c r="X24" i="2"/>
  <c r="Y24" i="2"/>
  <c r="Z24" i="2"/>
  <c r="Q25" i="2"/>
  <c r="R25" i="2"/>
  <c r="U25" i="2"/>
  <c r="V25" i="2"/>
  <c r="W25" i="2"/>
  <c r="X25" i="2"/>
  <c r="Y25" i="2"/>
  <c r="Z25" i="2"/>
  <c r="Q26" i="2"/>
  <c r="R26" i="2"/>
  <c r="U26" i="2"/>
  <c r="V26" i="2"/>
  <c r="W26" i="2"/>
  <c r="X26" i="2"/>
  <c r="Y26" i="2"/>
  <c r="Z26" i="2"/>
  <c r="Q27" i="2"/>
  <c r="R27" i="2"/>
  <c r="U27" i="2"/>
  <c r="V27" i="2"/>
  <c r="W27" i="2"/>
  <c r="X27" i="2"/>
  <c r="Y27" i="2"/>
  <c r="Z27" i="2"/>
  <c r="Q28" i="2"/>
  <c r="R28" i="2"/>
  <c r="U28" i="2"/>
  <c r="V28" i="2"/>
  <c r="W28" i="2"/>
  <c r="X28" i="2"/>
  <c r="Y28" i="2"/>
  <c r="Z28" i="2"/>
  <c r="Q29" i="2"/>
  <c r="R29" i="2"/>
  <c r="U29" i="2"/>
  <c r="V29" i="2"/>
  <c r="W29" i="2"/>
  <c r="X29" i="2"/>
  <c r="Y29" i="2"/>
  <c r="Z29" i="2"/>
  <c r="Q30" i="2"/>
  <c r="R30" i="2"/>
  <c r="U30" i="2"/>
  <c r="V30" i="2"/>
  <c r="W30" i="2"/>
  <c r="X30" i="2"/>
  <c r="Y30" i="2"/>
  <c r="Z30" i="2"/>
  <c r="Q31" i="2"/>
  <c r="R31" i="2"/>
  <c r="U31" i="2"/>
  <c r="V31" i="2"/>
  <c r="W31" i="2"/>
  <c r="X31" i="2"/>
  <c r="Y31" i="2"/>
  <c r="Z31" i="2"/>
  <c r="Q32" i="2"/>
  <c r="R32" i="2"/>
  <c r="U32" i="2"/>
  <c r="V32" i="2"/>
  <c r="W32" i="2"/>
  <c r="X32" i="2"/>
  <c r="Y32" i="2"/>
  <c r="Z32" i="2"/>
  <c r="Q33" i="2"/>
  <c r="R33" i="2"/>
  <c r="U33" i="2"/>
  <c r="V33" i="2"/>
  <c r="W33" i="2"/>
  <c r="X33" i="2"/>
  <c r="Y33" i="2"/>
  <c r="Z33" i="2"/>
  <c r="Q34" i="2"/>
  <c r="R34" i="2"/>
  <c r="U34" i="2"/>
  <c r="V34" i="2"/>
  <c r="W34" i="2"/>
  <c r="X34" i="2"/>
  <c r="Y34" i="2"/>
  <c r="Z34" i="2"/>
  <c r="Q35" i="2"/>
  <c r="R35" i="2"/>
  <c r="U35" i="2"/>
  <c r="V35" i="2"/>
  <c r="W35" i="2"/>
  <c r="X35" i="2"/>
  <c r="Y35" i="2"/>
  <c r="Z35" i="2"/>
  <c r="Q36" i="2"/>
  <c r="R36" i="2"/>
  <c r="U36" i="2"/>
  <c r="V36" i="2"/>
  <c r="W36" i="2"/>
  <c r="X36" i="2"/>
  <c r="Y36" i="2"/>
  <c r="Z36" i="2"/>
  <c r="Q37" i="2"/>
  <c r="R37" i="2"/>
  <c r="U37" i="2"/>
  <c r="V37" i="2"/>
  <c r="W37" i="2"/>
  <c r="X37" i="2"/>
  <c r="Y37" i="2"/>
  <c r="Z37" i="2"/>
  <c r="Q38" i="2"/>
  <c r="R38" i="2"/>
  <c r="U38" i="2"/>
  <c r="V38" i="2"/>
  <c r="W38" i="2"/>
  <c r="X38" i="2"/>
  <c r="Y38" i="2"/>
  <c r="Z38" i="2"/>
  <c r="Q39" i="2"/>
  <c r="R39" i="2"/>
  <c r="U39" i="2"/>
  <c r="V39" i="2"/>
  <c r="W39" i="2"/>
  <c r="X39" i="2"/>
  <c r="Y39" i="2"/>
  <c r="Z39" i="2"/>
  <c r="Q40" i="2"/>
  <c r="R40" i="2"/>
  <c r="U40" i="2"/>
  <c r="V40" i="2"/>
  <c r="W40" i="2"/>
  <c r="X40" i="2"/>
  <c r="Y40" i="2"/>
  <c r="Z40" i="2"/>
  <c r="Q41" i="2"/>
  <c r="R41" i="2"/>
  <c r="U41" i="2"/>
  <c r="V41" i="2"/>
  <c r="W41" i="2"/>
  <c r="X41" i="2"/>
  <c r="Y41" i="2"/>
  <c r="Z41" i="2"/>
  <c r="Q42" i="2"/>
  <c r="R42" i="2"/>
  <c r="U42" i="2"/>
  <c r="V42" i="2"/>
  <c r="W42" i="2"/>
  <c r="X42" i="2"/>
  <c r="Y42" i="2"/>
  <c r="Z42" i="2"/>
  <c r="Q43" i="2"/>
  <c r="R43" i="2"/>
  <c r="U43" i="2"/>
  <c r="V43" i="2"/>
  <c r="W43" i="2"/>
  <c r="X43" i="2"/>
  <c r="Y43" i="2"/>
  <c r="Z43" i="2"/>
  <c r="Q44" i="2"/>
  <c r="R44" i="2"/>
  <c r="U44" i="2"/>
  <c r="V44" i="2"/>
  <c r="W44" i="2"/>
  <c r="X44" i="2"/>
  <c r="Y44" i="2"/>
  <c r="Z44" i="2"/>
  <c r="Q45" i="2"/>
  <c r="R45" i="2"/>
  <c r="U45" i="2"/>
  <c r="V45" i="2"/>
  <c r="W45" i="2"/>
  <c r="X45" i="2"/>
  <c r="Y45" i="2"/>
  <c r="Z45" i="2"/>
  <c r="Q46" i="2"/>
  <c r="R46" i="2"/>
  <c r="U46" i="2"/>
  <c r="V46" i="2"/>
  <c r="W46" i="2"/>
  <c r="X46" i="2"/>
  <c r="Y46" i="2"/>
  <c r="Z46" i="2"/>
  <c r="Q47" i="2"/>
  <c r="R47" i="2"/>
  <c r="U47" i="2"/>
  <c r="V47" i="2"/>
  <c r="W47" i="2"/>
  <c r="X47" i="2"/>
  <c r="Y47" i="2"/>
  <c r="Z47" i="2"/>
  <c r="Q48" i="2"/>
  <c r="R48" i="2"/>
  <c r="U48" i="2"/>
  <c r="V48" i="2"/>
  <c r="W48" i="2"/>
  <c r="X48" i="2"/>
  <c r="Y48" i="2"/>
  <c r="Z48" i="2"/>
  <c r="Q49" i="2"/>
  <c r="R49" i="2"/>
  <c r="U49" i="2"/>
  <c r="V49" i="2"/>
  <c r="W49" i="2"/>
  <c r="X49" i="2"/>
  <c r="Y49" i="2"/>
  <c r="Z49" i="2"/>
  <c r="Q50" i="2"/>
  <c r="R50" i="2"/>
  <c r="U50" i="2"/>
  <c r="V50" i="2"/>
  <c r="W50" i="2"/>
  <c r="X50" i="2"/>
  <c r="Y50" i="2"/>
  <c r="Z50" i="2"/>
  <c r="Q51" i="2"/>
  <c r="R51" i="2"/>
  <c r="U51" i="2"/>
  <c r="V51" i="2"/>
  <c r="W51" i="2"/>
  <c r="X51" i="2"/>
  <c r="Y51" i="2"/>
  <c r="Z51" i="2"/>
  <c r="Q52" i="2"/>
  <c r="R52" i="2"/>
  <c r="U52" i="2"/>
  <c r="V52" i="2"/>
  <c r="W52" i="2"/>
  <c r="X52" i="2"/>
  <c r="Y52" i="2"/>
  <c r="Z52" i="2"/>
  <c r="Q53" i="2"/>
  <c r="R53" i="2"/>
  <c r="U53" i="2"/>
  <c r="V53" i="2"/>
  <c r="W53" i="2"/>
  <c r="X53" i="2"/>
  <c r="Y53" i="2"/>
  <c r="Z53" i="2"/>
  <c r="Q54" i="2"/>
  <c r="R54" i="2"/>
  <c r="U54" i="2"/>
  <c r="V54" i="2"/>
  <c r="W54" i="2"/>
  <c r="X54" i="2"/>
  <c r="Y54" i="2"/>
  <c r="Z54" i="2"/>
  <c r="Q55" i="2"/>
  <c r="R55" i="2"/>
  <c r="U55" i="2"/>
  <c r="V55" i="2"/>
  <c r="W55" i="2"/>
  <c r="X55" i="2"/>
  <c r="Y55" i="2"/>
  <c r="Z55" i="2"/>
  <c r="Q56" i="2"/>
  <c r="R56" i="2"/>
  <c r="U56" i="2"/>
  <c r="V56" i="2"/>
  <c r="W56" i="2"/>
  <c r="X56" i="2"/>
  <c r="Y56" i="2"/>
  <c r="Z56" i="2"/>
  <c r="Q57" i="2"/>
  <c r="R57" i="2"/>
  <c r="U57" i="2"/>
  <c r="V57" i="2"/>
  <c r="W57" i="2"/>
  <c r="X57" i="2"/>
  <c r="Y57" i="2"/>
  <c r="Z57" i="2"/>
  <c r="Q58" i="2"/>
  <c r="R58" i="2"/>
  <c r="U58" i="2"/>
  <c r="V58" i="2"/>
  <c r="W58" i="2"/>
  <c r="X58" i="2"/>
  <c r="Y58" i="2"/>
  <c r="Z58" i="2"/>
  <c r="Q59" i="2"/>
  <c r="R59" i="2"/>
  <c r="U59" i="2"/>
  <c r="V59" i="2"/>
  <c r="W59" i="2"/>
  <c r="X59" i="2"/>
  <c r="Y59" i="2"/>
  <c r="Z59" i="2"/>
  <c r="Q60" i="2"/>
  <c r="R60" i="2"/>
  <c r="U60" i="2"/>
  <c r="V60" i="2"/>
  <c r="W60" i="2"/>
  <c r="X60" i="2"/>
  <c r="Y60" i="2"/>
  <c r="Z60" i="2"/>
  <c r="Q61" i="2"/>
  <c r="R61" i="2"/>
  <c r="U61" i="2"/>
  <c r="V61" i="2"/>
  <c r="W61" i="2"/>
  <c r="X61" i="2"/>
  <c r="Y61" i="2"/>
  <c r="Z61" i="2"/>
  <c r="Q62" i="2"/>
  <c r="R62" i="2"/>
  <c r="U62" i="2"/>
  <c r="V62" i="2"/>
  <c r="W62" i="2"/>
  <c r="X62" i="2"/>
  <c r="Y62" i="2"/>
  <c r="Z62" i="2"/>
  <c r="Q63" i="2"/>
  <c r="R63" i="2"/>
  <c r="U63" i="2"/>
  <c r="V63" i="2"/>
  <c r="W63" i="2"/>
  <c r="X63" i="2"/>
  <c r="Y63" i="2"/>
  <c r="Z63" i="2"/>
  <c r="Q64" i="2"/>
  <c r="R64" i="2"/>
  <c r="U64" i="2"/>
  <c r="V64" i="2"/>
  <c r="W64" i="2"/>
  <c r="X64" i="2"/>
  <c r="Y64" i="2"/>
  <c r="Z64" i="2"/>
  <c r="Q65" i="2"/>
  <c r="R65" i="2"/>
  <c r="U65" i="2"/>
  <c r="V65" i="2"/>
  <c r="W65" i="2"/>
  <c r="X65" i="2"/>
  <c r="Y65" i="2"/>
  <c r="Z65" i="2"/>
  <c r="Q66" i="2"/>
  <c r="R66" i="2"/>
  <c r="U66" i="2"/>
  <c r="V66" i="2"/>
  <c r="W66" i="2"/>
  <c r="X66" i="2"/>
  <c r="Y66" i="2"/>
  <c r="Z66" i="2"/>
  <c r="Q67" i="2"/>
  <c r="R67" i="2"/>
  <c r="U67" i="2"/>
  <c r="V67" i="2"/>
  <c r="W67" i="2"/>
  <c r="X67" i="2"/>
  <c r="Y67" i="2"/>
  <c r="Z67" i="2"/>
  <c r="Q68" i="2"/>
  <c r="R68" i="2"/>
  <c r="U68" i="2"/>
  <c r="V68" i="2"/>
  <c r="W68" i="2"/>
  <c r="X68" i="2"/>
  <c r="Y68" i="2"/>
  <c r="Z68" i="2"/>
  <c r="Q69" i="2"/>
  <c r="R69" i="2"/>
  <c r="U69" i="2"/>
  <c r="V69" i="2"/>
  <c r="W69" i="2"/>
  <c r="X69" i="2"/>
  <c r="Y69" i="2"/>
  <c r="Z69" i="2"/>
  <c r="Q70" i="2"/>
  <c r="R70" i="2"/>
  <c r="U70" i="2"/>
  <c r="V70" i="2"/>
  <c r="W70" i="2"/>
  <c r="X70" i="2"/>
  <c r="Y70" i="2"/>
  <c r="Z70" i="2"/>
  <c r="Q71" i="2"/>
  <c r="R71" i="2"/>
  <c r="U71" i="2"/>
  <c r="V71" i="2"/>
  <c r="W71" i="2"/>
  <c r="X71" i="2"/>
  <c r="Y71" i="2"/>
  <c r="Z71" i="2"/>
  <c r="Q72" i="2"/>
  <c r="R72" i="2"/>
  <c r="U72" i="2"/>
  <c r="V72" i="2"/>
  <c r="W72" i="2"/>
  <c r="X72" i="2"/>
  <c r="Y72" i="2"/>
  <c r="Z72" i="2"/>
  <c r="Q73" i="2"/>
  <c r="R73" i="2"/>
  <c r="U73" i="2"/>
  <c r="V73" i="2"/>
  <c r="W73" i="2"/>
  <c r="X73" i="2"/>
  <c r="Y73" i="2"/>
  <c r="Z73" i="2"/>
  <c r="Q74" i="2"/>
  <c r="R74" i="2"/>
  <c r="U74" i="2"/>
  <c r="V74" i="2"/>
  <c r="W74" i="2"/>
  <c r="X74" i="2"/>
  <c r="Y74" i="2"/>
  <c r="Z74" i="2"/>
  <c r="Q75" i="2"/>
  <c r="R75" i="2"/>
  <c r="U75" i="2"/>
  <c r="V75" i="2"/>
  <c r="W75" i="2"/>
  <c r="X75" i="2"/>
  <c r="Y75" i="2"/>
  <c r="Z75" i="2"/>
  <c r="Q76" i="2"/>
  <c r="R76" i="2"/>
  <c r="U76" i="2"/>
  <c r="V76" i="2"/>
  <c r="W76" i="2"/>
  <c r="X76" i="2"/>
  <c r="Y76" i="2"/>
  <c r="Z76" i="2"/>
  <c r="Q77" i="2"/>
  <c r="R77" i="2"/>
  <c r="U77" i="2"/>
  <c r="V77" i="2"/>
  <c r="W77" i="2"/>
  <c r="X77" i="2"/>
  <c r="Y77" i="2"/>
  <c r="Z77" i="2"/>
  <c r="Q78" i="2"/>
  <c r="R78" i="2"/>
  <c r="U78" i="2"/>
  <c r="V78" i="2"/>
  <c r="W78" i="2"/>
  <c r="X78" i="2"/>
  <c r="Y78" i="2"/>
  <c r="Z78" i="2"/>
  <c r="Q79" i="2"/>
  <c r="R79" i="2"/>
  <c r="U79" i="2"/>
  <c r="V79" i="2"/>
  <c r="W79" i="2"/>
  <c r="X79" i="2"/>
  <c r="Y79" i="2"/>
  <c r="Z79" i="2"/>
  <c r="Q80" i="2"/>
  <c r="R80" i="2"/>
  <c r="U80" i="2"/>
  <c r="V80" i="2"/>
  <c r="W80" i="2"/>
  <c r="X80" i="2"/>
  <c r="Y80" i="2"/>
  <c r="Z80" i="2"/>
  <c r="Q81" i="2"/>
  <c r="R81" i="2"/>
  <c r="U81" i="2"/>
  <c r="V81" i="2"/>
  <c r="W81" i="2"/>
  <c r="X81" i="2"/>
  <c r="Y81" i="2"/>
  <c r="Z81" i="2"/>
  <c r="Q82" i="2"/>
  <c r="R82" i="2"/>
  <c r="U82" i="2"/>
  <c r="V82" i="2"/>
  <c r="W82" i="2"/>
  <c r="X82" i="2"/>
  <c r="Y82" i="2"/>
  <c r="Z82" i="2"/>
  <c r="Q83" i="2"/>
  <c r="R83" i="2"/>
  <c r="U83" i="2"/>
  <c r="V83" i="2"/>
  <c r="W83" i="2"/>
  <c r="X83" i="2"/>
  <c r="Y83" i="2"/>
  <c r="Z83" i="2"/>
  <c r="Q84" i="2"/>
  <c r="R84" i="2"/>
  <c r="U84" i="2"/>
  <c r="V84" i="2"/>
  <c r="W84" i="2"/>
  <c r="X84" i="2"/>
  <c r="Y84" i="2"/>
  <c r="Z84" i="2"/>
  <c r="Q85" i="2"/>
  <c r="R85" i="2"/>
  <c r="U85" i="2"/>
  <c r="V85" i="2"/>
  <c r="W85" i="2"/>
  <c r="X85" i="2"/>
  <c r="Y85" i="2"/>
  <c r="Z85" i="2"/>
  <c r="Q86" i="2"/>
  <c r="R86" i="2"/>
  <c r="U86" i="2"/>
  <c r="V86" i="2"/>
  <c r="W86" i="2"/>
  <c r="X86" i="2"/>
  <c r="Y86" i="2"/>
  <c r="Z86" i="2"/>
  <c r="Q87" i="2"/>
  <c r="R87" i="2"/>
  <c r="U87" i="2"/>
  <c r="V87" i="2"/>
  <c r="W87" i="2"/>
  <c r="X87" i="2"/>
  <c r="Y87" i="2"/>
  <c r="Z87" i="2"/>
  <c r="Q88" i="2"/>
  <c r="R88" i="2"/>
  <c r="U88" i="2"/>
  <c r="V88" i="2"/>
  <c r="W88" i="2"/>
  <c r="X88" i="2"/>
  <c r="Y88" i="2"/>
  <c r="Z88" i="2"/>
  <c r="Q89" i="2"/>
  <c r="R89" i="2"/>
  <c r="U89" i="2"/>
  <c r="V89" i="2"/>
  <c r="W89" i="2"/>
  <c r="X89" i="2"/>
  <c r="Y89" i="2"/>
  <c r="Z89" i="2"/>
  <c r="Q90" i="2"/>
  <c r="R90" i="2"/>
  <c r="U90" i="2"/>
  <c r="V90" i="2"/>
  <c r="W90" i="2"/>
  <c r="X90" i="2"/>
  <c r="Y90" i="2"/>
  <c r="Z90" i="2"/>
  <c r="Q91" i="2"/>
  <c r="R91" i="2"/>
  <c r="U91" i="2"/>
  <c r="V91" i="2"/>
  <c r="W91" i="2"/>
  <c r="X91" i="2"/>
  <c r="Y91" i="2"/>
  <c r="Z91" i="2"/>
  <c r="Q92" i="2"/>
  <c r="R92" i="2"/>
  <c r="U92" i="2"/>
  <c r="V92" i="2"/>
  <c r="W92" i="2"/>
  <c r="X92" i="2"/>
  <c r="Y92" i="2"/>
  <c r="Z92" i="2"/>
  <c r="Q93" i="2"/>
  <c r="R93" i="2"/>
  <c r="U93" i="2"/>
  <c r="V93" i="2"/>
  <c r="W93" i="2"/>
  <c r="X93" i="2"/>
  <c r="Y93" i="2"/>
  <c r="Z93" i="2"/>
  <c r="Q94" i="2"/>
  <c r="R94" i="2"/>
  <c r="U94" i="2"/>
  <c r="V94" i="2"/>
  <c r="W94" i="2"/>
  <c r="X94" i="2"/>
  <c r="Y94" i="2"/>
  <c r="Z94" i="2"/>
  <c r="Q95" i="2"/>
  <c r="R95" i="2"/>
  <c r="U95" i="2"/>
  <c r="V95" i="2"/>
  <c r="W95" i="2"/>
  <c r="X95" i="2"/>
  <c r="Y95" i="2"/>
  <c r="Z95" i="2"/>
  <c r="Q96" i="2"/>
  <c r="R96" i="2"/>
  <c r="U96" i="2"/>
  <c r="V96" i="2"/>
  <c r="W96" i="2"/>
  <c r="X96" i="2"/>
  <c r="Y96" i="2"/>
  <c r="Z96" i="2"/>
  <c r="Q97" i="2"/>
  <c r="R97" i="2"/>
  <c r="U97" i="2"/>
  <c r="V97" i="2"/>
  <c r="W97" i="2"/>
  <c r="X97" i="2"/>
  <c r="Y97" i="2"/>
  <c r="Z97" i="2"/>
  <c r="Q98" i="2"/>
  <c r="R98" i="2"/>
  <c r="U98" i="2"/>
  <c r="V98" i="2"/>
  <c r="W98" i="2"/>
  <c r="X98" i="2"/>
  <c r="Y98" i="2"/>
  <c r="Z98" i="2"/>
  <c r="Q99" i="2"/>
  <c r="R99" i="2"/>
  <c r="U99" i="2"/>
  <c r="V99" i="2"/>
  <c r="W99" i="2"/>
  <c r="X99" i="2"/>
  <c r="Y99" i="2"/>
  <c r="Z99" i="2"/>
  <c r="Q100" i="2"/>
  <c r="R100" i="2"/>
  <c r="U100" i="2"/>
  <c r="V100" i="2"/>
  <c r="W100" i="2"/>
  <c r="X100" i="2"/>
  <c r="Y100" i="2"/>
  <c r="Z100" i="2"/>
  <c r="Q101" i="2"/>
  <c r="R101" i="2"/>
  <c r="U101" i="2"/>
  <c r="V101" i="2"/>
  <c r="W101" i="2"/>
  <c r="X101" i="2"/>
  <c r="Y101" i="2"/>
  <c r="Z101" i="2"/>
  <c r="Q102" i="2"/>
  <c r="R102" i="2"/>
  <c r="U102" i="2"/>
  <c r="V102" i="2"/>
  <c r="W102" i="2"/>
  <c r="X102" i="2"/>
  <c r="Y102" i="2"/>
  <c r="Z102" i="2"/>
  <c r="Q103" i="2"/>
  <c r="R103" i="2"/>
  <c r="U103" i="2"/>
  <c r="V103" i="2"/>
  <c r="W103" i="2"/>
  <c r="X103" i="2"/>
  <c r="Y103" i="2"/>
  <c r="Z103" i="2"/>
  <c r="Q104" i="2"/>
  <c r="R104" i="2"/>
  <c r="U104" i="2"/>
  <c r="V104" i="2"/>
  <c r="W104" i="2"/>
  <c r="X104" i="2"/>
  <c r="Y104" i="2"/>
  <c r="Z104" i="2"/>
  <c r="Q105" i="2"/>
  <c r="R105" i="2"/>
  <c r="U105" i="2"/>
  <c r="V105" i="2"/>
  <c r="W105" i="2"/>
  <c r="X105" i="2"/>
  <c r="Y105" i="2"/>
  <c r="Z105" i="2"/>
  <c r="Q106" i="2"/>
  <c r="R106" i="2"/>
  <c r="U106" i="2"/>
  <c r="V106" i="2"/>
  <c r="W106" i="2"/>
  <c r="X106" i="2"/>
  <c r="Y106" i="2"/>
  <c r="Z106" i="2"/>
  <c r="Q107" i="2"/>
  <c r="R107" i="2"/>
  <c r="U107" i="2"/>
  <c r="V107" i="2"/>
  <c r="W107" i="2"/>
  <c r="X107" i="2"/>
  <c r="Y107" i="2"/>
  <c r="Z107" i="2"/>
  <c r="Q108" i="2"/>
  <c r="R108" i="2"/>
  <c r="U108" i="2"/>
  <c r="V108" i="2"/>
  <c r="W108" i="2"/>
  <c r="X108" i="2"/>
  <c r="Y108" i="2"/>
  <c r="Z108" i="2"/>
  <c r="Q109" i="2"/>
  <c r="R109" i="2"/>
  <c r="U109" i="2"/>
  <c r="V109" i="2"/>
  <c r="W109" i="2"/>
  <c r="X109" i="2"/>
  <c r="Y109" i="2"/>
  <c r="Z109" i="2"/>
  <c r="Q110" i="2"/>
  <c r="R110" i="2"/>
  <c r="U110" i="2"/>
  <c r="V110" i="2"/>
  <c r="W110" i="2"/>
  <c r="X110" i="2"/>
  <c r="Y110" i="2"/>
  <c r="Z110" i="2"/>
  <c r="Q111" i="2"/>
  <c r="R111" i="2"/>
  <c r="U111" i="2"/>
  <c r="V111" i="2"/>
  <c r="W111" i="2"/>
  <c r="X111" i="2"/>
  <c r="Y111" i="2"/>
  <c r="Z111" i="2"/>
  <c r="Q112" i="2"/>
  <c r="R112" i="2"/>
  <c r="U112" i="2"/>
  <c r="V112" i="2"/>
  <c r="W112" i="2"/>
  <c r="X112" i="2"/>
  <c r="Y112" i="2"/>
  <c r="Z112" i="2"/>
  <c r="Q113" i="2"/>
  <c r="R113" i="2"/>
  <c r="U113" i="2"/>
  <c r="V113" i="2"/>
  <c r="W113" i="2"/>
  <c r="X113" i="2"/>
  <c r="Y113" i="2"/>
  <c r="Z113" i="2"/>
  <c r="Q114" i="2"/>
  <c r="R114" i="2"/>
  <c r="U114" i="2"/>
  <c r="V114" i="2"/>
  <c r="W114" i="2"/>
  <c r="X114" i="2"/>
  <c r="Y114" i="2"/>
  <c r="Z114" i="2"/>
  <c r="Q115" i="2"/>
  <c r="R115" i="2"/>
  <c r="U115" i="2"/>
  <c r="V115" i="2"/>
  <c r="W115" i="2"/>
  <c r="X115" i="2"/>
  <c r="Y115" i="2"/>
  <c r="Z115" i="2"/>
  <c r="Q116" i="2"/>
  <c r="R116" i="2"/>
  <c r="U116" i="2"/>
  <c r="V116" i="2"/>
  <c r="W116" i="2"/>
  <c r="X116" i="2"/>
  <c r="Y116" i="2"/>
  <c r="Z116" i="2"/>
  <c r="Q117" i="2"/>
  <c r="R117" i="2"/>
  <c r="U117" i="2"/>
  <c r="V117" i="2"/>
  <c r="W117" i="2"/>
  <c r="X117" i="2"/>
  <c r="Y117" i="2"/>
  <c r="Z117" i="2"/>
  <c r="Q118" i="2"/>
  <c r="R118" i="2"/>
  <c r="U118" i="2"/>
  <c r="V118" i="2"/>
  <c r="W118" i="2"/>
  <c r="X118" i="2"/>
  <c r="Y118" i="2"/>
  <c r="Z118" i="2"/>
  <c r="Q119" i="2"/>
  <c r="R119" i="2"/>
  <c r="U119" i="2"/>
  <c r="V119" i="2"/>
  <c r="W119" i="2"/>
  <c r="X119" i="2"/>
  <c r="Y119" i="2"/>
  <c r="Z119" i="2"/>
  <c r="Q120" i="2"/>
  <c r="R120" i="2"/>
  <c r="U120" i="2"/>
  <c r="V120" i="2"/>
  <c r="W120" i="2"/>
  <c r="X120" i="2"/>
  <c r="Y120" i="2"/>
  <c r="Z120" i="2"/>
  <c r="Q121" i="2"/>
  <c r="R121" i="2"/>
  <c r="U121" i="2"/>
  <c r="V121" i="2"/>
  <c r="W121" i="2"/>
  <c r="X121" i="2"/>
  <c r="Y121" i="2"/>
  <c r="Z121" i="2"/>
  <c r="Q122" i="2"/>
  <c r="R122" i="2"/>
  <c r="U122" i="2"/>
  <c r="V122" i="2"/>
  <c r="W122" i="2"/>
  <c r="X122" i="2"/>
  <c r="Y122" i="2"/>
  <c r="Z122" i="2"/>
  <c r="Q123" i="2"/>
  <c r="R123" i="2"/>
  <c r="U123" i="2"/>
  <c r="V123" i="2"/>
  <c r="W123" i="2"/>
  <c r="X123" i="2"/>
  <c r="Y123" i="2"/>
  <c r="Z123" i="2"/>
  <c r="Q124" i="2"/>
  <c r="R124" i="2"/>
  <c r="U124" i="2"/>
  <c r="V124" i="2"/>
  <c r="W124" i="2"/>
  <c r="X124" i="2"/>
  <c r="Y124" i="2"/>
  <c r="Z124" i="2"/>
  <c r="Q125" i="2"/>
  <c r="R125" i="2"/>
  <c r="U125" i="2"/>
  <c r="V125" i="2"/>
  <c r="W125" i="2"/>
  <c r="X125" i="2"/>
  <c r="Y125" i="2"/>
  <c r="Z125" i="2"/>
  <c r="Q126" i="2"/>
  <c r="R126" i="2"/>
  <c r="U126" i="2"/>
  <c r="V126" i="2"/>
  <c r="W126" i="2"/>
  <c r="X126" i="2"/>
  <c r="Y126" i="2"/>
  <c r="Z126" i="2"/>
  <c r="Q127" i="2"/>
  <c r="R127" i="2"/>
  <c r="U127" i="2"/>
  <c r="V127" i="2"/>
  <c r="W127" i="2"/>
  <c r="X127" i="2"/>
  <c r="Y127" i="2"/>
  <c r="Z127" i="2"/>
  <c r="Q128" i="2"/>
  <c r="R128" i="2"/>
  <c r="U128" i="2"/>
  <c r="V128" i="2"/>
  <c r="W128" i="2"/>
  <c r="X128" i="2"/>
  <c r="Y128" i="2"/>
  <c r="Z128" i="2"/>
  <c r="Q129" i="2"/>
  <c r="R129" i="2"/>
  <c r="U129" i="2"/>
  <c r="V129" i="2"/>
  <c r="W129" i="2"/>
  <c r="X129" i="2"/>
  <c r="Y129" i="2"/>
  <c r="Z129" i="2"/>
  <c r="Q130" i="2"/>
  <c r="R130" i="2"/>
  <c r="U130" i="2"/>
  <c r="V130" i="2"/>
  <c r="W130" i="2"/>
  <c r="X130" i="2"/>
  <c r="Y130" i="2"/>
  <c r="Z130" i="2"/>
  <c r="Q131" i="2"/>
  <c r="R131" i="2"/>
  <c r="U131" i="2"/>
  <c r="V131" i="2"/>
  <c r="W131" i="2"/>
  <c r="X131" i="2"/>
  <c r="Y131" i="2"/>
  <c r="Z131" i="2"/>
  <c r="Q132" i="2"/>
  <c r="R132" i="2"/>
  <c r="U132" i="2"/>
  <c r="V132" i="2"/>
  <c r="W132" i="2"/>
  <c r="X132" i="2"/>
  <c r="Y132" i="2"/>
  <c r="Z132" i="2"/>
  <c r="Q133" i="2"/>
  <c r="R133" i="2"/>
  <c r="U133" i="2"/>
  <c r="V133" i="2"/>
  <c r="W133" i="2"/>
  <c r="X133" i="2"/>
  <c r="Y133" i="2"/>
  <c r="Z133" i="2"/>
  <c r="Q134" i="2"/>
  <c r="R134" i="2"/>
  <c r="U134" i="2"/>
  <c r="V134" i="2"/>
  <c r="W134" i="2"/>
  <c r="X134" i="2"/>
  <c r="Y134" i="2"/>
  <c r="Z134" i="2"/>
  <c r="Q135" i="2"/>
  <c r="R135" i="2"/>
  <c r="U135" i="2"/>
  <c r="V135" i="2"/>
  <c r="W135" i="2"/>
  <c r="X135" i="2"/>
  <c r="Y135" i="2"/>
  <c r="Z135" i="2"/>
  <c r="Q136" i="2"/>
  <c r="R136" i="2"/>
  <c r="U136" i="2"/>
  <c r="V136" i="2"/>
  <c r="W136" i="2"/>
  <c r="X136" i="2"/>
  <c r="Y136" i="2"/>
  <c r="Z136" i="2"/>
  <c r="Q137" i="2"/>
  <c r="R137" i="2"/>
  <c r="U137" i="2"/>
  <c r="V137" i="2"/>
  <c r="W137" i="2"/>
  <c r="X137" i="2"/>
  <c r="Y137" i="2"/>
  <c r="Z137" i="2"/>
  <c r="Q138" i="2"/>
  <c r="R138" i="2"/>
  <c r="U138" i="2"/>
  <c r="V138" i="2"/>
  <c r="W138" i="2"/>
  <c r="X138" i="2"/>
  <c r="Y138" i="2"/>
  <c r="Z138" i="2"/>
  <c r="Q139" i="2"/>
  <c r="R139" i="2"/>
  <c r="U139" i="2"/>
  <c r="V139" i="2"/>
  <c r="W139" i="2"/>
  <c r="X139" i="2"/>
  <c r="Y139" i="2"/>
  <c r="Z139" i="2"/>
  <c r="Q140" i="2"/>
  <c r="R140" i="2"/>
  <c r="U140" i="2"/>
  <c r="V140" i="2"/>
  <c r="W140" i="2"/>
  <c r="X140" i="2"/>
  <c r="Y140" i="2"/>
  <c r="Z140" i="2"/>
  <c r="Q141" i="2"/>
  <c r="R141" i="2"/>
  <c r="U141" i="2"/>
  <c r="V141" i="2"/>
  <c r="W141" i="2"/>
  <c r="X141" i="2"/>
  <c r="Y141" i="2"/>
  <c r="Z141" i="2"/>
  <c r="Q142" i="2"/>
  <c r="R142" i="2"/>
  <c r="U142" i="2"/>
  <c r="V142" i="2"/>
  <c r="W142" i="2"/>
  <c r="X142" i="2"/>
  <c r="Y142" i="2"/>
  <c r="Z142" i="2"/>
  <c r="Q143" i="2"/>
  <c r="R143" i="2"/>
  <c r="U143" i="2"/>
  <c r="V143" i="2"/>
  <c r="W143" i="2"/>
  <c r="X143" i="2"/>
  <c r="Y143" i="2"/>
  <c r="Z143" i="2"/>
  <c r="Q144" i="2"/>
  <c r="R144" i="2"/>
  <c r="U144" i="2"/>
  <c r="V144" i="2"/>
  <c r="W144" i="2"/>
  <c r="X144" i="2"/>
  <c r="Y144" i="2"/>
  <c r="Z144" i="2"/>
  <c r="Q145" i="2"/>
  <c r="R145" i="2"/>
  <c r="U145" i="2"/>
  <c r="V145" i="2"/>
  <c r="W145" i="2"/>
  <c r="X145" i="2"/>
  <c r="Y145" i="2"/>
  <c r="Z145" i="2"/>
  <c r="Q146" i="2"/>
  <c r="R146" i="2"/>
  <c r="U146" i="2"/>
  <c r="V146" i="2"/>
  <c r="W146" i="2"/>
  <c r="X146" i="2"/>
  <c r="Y146" i="2"/>
  <c r="Z146" i="2"/>
  <c r="Q147" i="2"/>
  <c r="R147" i="2"/>
  <c r="U147" i="2"/>
  <c r="V147" i="2"/>
  <c r="W147" i="2"/>
  <c r="X147" i="2"/>
  <c r="Y147" i="2"/>
  <c r="Z147" i="2"/>
  <c r="Q148" i="2"/>
  <c r="R148" i="2"/>
  <c r="U148" i="2"/>
  <c r="V148" i="2"/>
  <c r="W148" i="2"/>
  <c r="X148" i="2"/>
  <c r="Y148" i="2"/>
  <c r="Z148" i="2"/>
  <c r="Q149" i="2"/>
  <c r="R149" i="2"/>
  <c r="U149" i="2"/>
  <c r="V149" i="2"/>
  <c r="W149" i="2"/>
  <c r="X149" i="2"/>
  <c r="Y149" i="2"/>
  <c r="Z149" i="2"/>
  <c r="Q150" i="2"/>
  <c r="R150" i="2"/>
  <c r="U150" i="2"/>
  <c r="V150" i="2"/>
  <c r="W150" i="2"/>
  <c r="X150" i="2"/>
  <c r="Y150" i="2"/>
  <c r="Z150" i="2"/>
  <c r="Q151" i="2"/>
  <c r="R151" i="2"/>
  <c r="U151" i="2"/>
  <c r="V151" i="2"/>
  <c r="W151" i="2"/>
  <c r="X151" i="2"/>
  <c r="Y151" i="2"/>
  <c r="Z151" i="2"/>
  <c r="Q152" i="2"/>
  <c r="R152" i="2"/>
  <c r="U152" i="2"/>
  <c r="V152" i="2"/>
  <c r="W152" i="2"/>
  <c r="X152" i="2"/>
  <c r="Y152" i="2"/>
  <c r="Z152" i="2"/>
  <c r="Q153" i="2"/>
  <c r="R153" i="2"/>
  <c r="U153" i="2"/>
  <c r="V153" i="2"/>
  <c r="W153" i="2"/>
  <c r="X153" i="2"/>
  <c r="Y153" i="2"/>
  <c r="Z153" i="2"/>
  <c r="Q154" i="2"/>
  <c r="R154" i="2"/>
  <c r="U154" i="2"/>
  <c r="V154" i="2"/>
  <c r="W154" i="2"/>
  <c r="X154" i="2"/>
  <c r="Y154" i="2"/>
  <c r="Z154" i="2"/>
  <c r="Q155" i="2"/>
  <c r="R155" i="2"/>
  <c r="U155" i="2"/>
  <c r="V155" i="2"/>
  <c r="W155" i="2"/>
  <c r="X155" i="2"/>
  <c r="Y155" i="2"/>
  <c r="Z155" i="2"/>
  <c r="Q156" i="2"/>
  <c r="R156" i="2"/>
  <c r="U156" i="2"/>
  <c r="V156" i="2"/>
  <c r="W156" i="2"/>
  <c r="X156" i="2"/>
  <c r="Y156" i="2"/>
  <c r="Z156" i="2"/>
  <c r="Q157" i="2"/>
  <c r="R157" i="2"/>
  <c r="U157" i="2"/>
  <c r="V157" i="2"/>
  <c r="W157" i="2"/>
  <c r="X157" i="2"/>
  <c r="Y157" i="2"/>
  <c r="Z157" i="2"/>
  <c r="Q158" i="2"/>
  <c r="R158" i="2"/>
  <c r="U158" i="2"/>
  <c r="V158" i="2"/>
  <c r="W158" i="2"/>
  <c r="X158" i="2"/>
  <c r="Y158" i="2"/>
  <c r="Z158" i="2"/>
  <c r="Q159" i="2"/>
  <c r="R159" i="2"/>
  <c r="U159" i="2"/>
  <c r="V159" i="2"/>
  <c r="W159" i="2"/>
  <c r="X159" i="2"/>
  <c r="Y159" i="2"/>
  <c r="Z159" i="2"/>
  <c r="Q160" i="2"/>
  <c r="R160" i="2"/>
  <c r="U160" i="2"/>
  <c r="V160" i="2"/>
  <c r="W160" i="2"/>
  <c r="X160" i="2"/>
  <c r="Y160" i="2"/>
  <c r="Z160" i="2"/>
  <c r="Q161" i="2"/>
  <c r="R161" i="2"/>
  <c r="U161" i="2"/>
  <c r="V161" i="2"/>
  <c r="W161" i="2"/>
  <c r="X161" i="2"/>
  <c r="Y161" i="2"/>
  <c r="Z161" i="2"/>
  <c r="Q162" i="2"/>
  <c r="R162" i="2"/>
  <c r="U162" i="2"/>
  <c r="V162" i="2"/>
  <c r="W162" i="2"/>
  <c r="X162" i="2"/>
  <c r="Y162" i="2"/>
  <c r="Z162" i="2"/>
  <c r="Q163" i="2"/>
  <c r="R163" i="2"/>
  <c r="U163" i="2"/>
  <c r="V163" i="2"/>
  <c r="W163" i="2"/>
  <c r="X163" i="2"/>
  <c r="Y163" i="2"/>
  <c r="Z163" i="2"/>
  <c r="Q164" i="2"/>
  <c r="R164" i="2"/>
  <c r="U164" i="2"/>
  <c r="V164" i="2"/>
  <c r="W164" i="2"/>
  <c r="X164" i="2"/>
  <c r="Y164" i="2"/>
  <c r="Z164" i="2"/>
  <c r="Q165" i="2"/>
  <c r="R165" i="2"/>
  <c r="U165" i="2"/>
  <c r="V165" i="2"/>
  <c r="W165" i="2"/>
  <c r="X165" i="2"/>
  <c r="Y165" i="2"/>
  <c r="Z165" i="2"/>
  <c r="Q166" i="2"/>
  <c r="R166" i="2"/>
  <c r="U166" i="2"/>
  <c r="V166" i="2"/>
  <c r="W166" i="2"/>
  <c r="X166" i="2"/>
  <c r="Y166" i="2"/>
  <c r="Z166" i="2"/>
  <c r="Q167" i="2"/>
  <c r="R167" i="2"/>
  <c r="U167" i="2"/>
  <c r="V167" i="2"/>
  <c r="W167" i="2"/>
  <c r="X167" i="2"/>
  <c r="Y167" i="2"/>
  <c r="Z167" i="2"/>
  <c r="Q168" i="2"/>
  <c r="R168" i="2"/>
  <c r="U168" i="2"/>
  <c r="V168" i="2"/>
  <c r="W168" i="2"/>
  <c r="X168" i="2"/>
  <c r="Y168" i="2"/>
  <c r="Z168" i="2"/>
  <c r="Q169" i="2"/>
  <c r="R169" i="2"/>
  <c r="U169" i="2"/>
  <c r="V169" i="2"/>
  <c r="W169" i="2"/>
  <c r="X169" i="2"/>
  <c r="Y169" i="2"/>
  <c r="Z169" i="2"/>
  <c r="Q170" i="2"/>
  <c r="R170" i="2"/>
  <c r="U170" i="2"/>
  <c r="V170" i="2"/>
  <c r="W170" i="2"/>
  <c r="X170" i="2"/>
  <c r="Y170" i="2"/>
  <c r="Z170" i="2"/>
  <c r="Q171" i="2"/>
  <c r="R171" i="2"/>
  <c r="U171" i="2"/>
  <c r="V171" i="2"/>
  <c r="W171" i="2"/>
  <c r="X171" i="2"/>
  <c r="Y171" i="2"/>
  <c r="Z171" i="2"/>
  <c r="Q172" i="2"/>
  <c r="R172" i="2"/>
  <c r="U172" i="2"/>
  <c r="V172" i="2"/>
  <c r="W172" i="2"/>
  <c r="X172" i="2"/>
  <c r="Y172" i="2"/>
  <c r="Z172" i="2"/>
  <c r="Q173" i="2"/>
  <c r="R173" i="2"/>
  <c r="U173" i="2"/>
  <c r="V173" i="2"/>
  <c r="W173" i="2"/>
  <c r="X173" i="2"/>
  <c r="Y173" i="2"/>
  <c r="Z173" i="2"/>
  <c r="Q174" i="2"/>
  <c r="R174" i="2"/>
  <c r="U174" i="2"/>
  <c r="V174" i="2"/>
  <c r="W174" i="2"/>
  <c r="X174" i="2"/>
  <c r="Y174" i="2"/>
  <c r="Z174" i="2"/>
  <c r="Q175" i="2"/>
  <c r="R175" i="2"/>
  <c r="U175" i="2"/>
  <c r="V175" i="2"/>
  <c r="W175" i="2"/>
  <c r="X175" i="2"/>
  <c r="Y175" i="2"/>
  <c r="Z175" i="2"/>
  <c r="Q176" i="2"/>
  <c r="R176" i="2"/>
  <c r="U176" i="2"/>
  <c r="V176" i="2"/>
  <c r="W176" i="2"/>
  <c r="X176" i="2"/>
  <c r="Y176" i="2"/>
  <c r="Z176" i="2"/>
  <c r="Q177" i="2"/>
  <c r="R177" i="2"/>
  <c r="U177" i="2"/>
  <c r="V177" i="2"/>
  <c r="W177" i="2"/>
  <c r="X177" i="2"/>
  <c r="Y177" i="2"/>
  <c r="Z177" i="2"/>
  <c r="Q178" i="2"/>
  <c r="R178" i="2"/>
  <c r="U178" i="2"/>
  <c r="V178" i="2"/>
  <c r="W178" i="2"/>
  <c r="X178" i="2"/>
  <c r="Y178" i="2"/>
  <c r="Z178" i="2"/>
  <c r="Q179" i="2"/>
  <c r="R179" i="2"/>
  <c r="U179" i="2"/>
  <c r="V179" i="2"/>
  <c r="W179" i="2"/>
  <c r="X179" i="2"/>
  <c r="Y179" i="2"/>
  <c r="Z179" i="2"/>
  <c r="Q180" i="2"/>
  <c r="R180" i="2"/>
  <c r="U180" i="2"/>
  <c r="V180" i="2"/>
  <c r="W180" i="2"/>
  <c r="X180" i="2"/>
  <c r="Y180" i="2"/>
  <c r="Z180" i="2"/>
  <c r="Q181" i="2"/>
  <c r="R181" i="2"/>
  <c r="U181" i="2"/>
  <c r="V181" i="2"/>
  <c r="W181" i="2"/>
  <c r="X181" i="2"/>
  <c r="Y181" i="2"/>
  <c r="Z181" i="2"/>
  <c r="Q182" i="2"/>
  <c r="R182" i="2"/>
  <c r="U182" i="2"/>
  <c r="V182" i="2"/>
  <c r="W182" i="2"/>
  <c r="X182" i="2"/>
  <c r="Y182" i="2"/>
  <c r="Z182" i="2"/>
  <c r="Q183" i="2"/>
  <c r="R183" i="2"/>
  <c r="U183" i="2"/>
  <c r="V183" i="2"/>
  <c r="W183" i="2"/>
  <c r="X183" i="2"/>
  <c r="Y183" i="2"/>
  <c r="Z183" i="2"/>
  <c r="Q184" i="2"/>
  <c r="R184" i="2"/>
  <c r="U184" i="2"/>
  <c r="V184" i="2"/>
  <c r="W184" i="2"/>
  <c r="X184" i="2"/>
  <c r="Y184" i="2"/>
  <c r="Z184" i="2"/>
  <c r="Q185" i="2"/>
  <c r="R185" i="2"/>
  <c r="U185" i="2"/>
  <c r="V185" i="2"/>
  <c r="W185" i="2"/>
  <c r="X185" i="2"/>
  <c r="Y185" i="2"/>
  <c r="Z185" i="2"/>
  <c r="Q186" i="2"/>
  <c r="R186" i="2"/>
  <c r="U186" i="2"/>
  <c r="V186" i="2"/>
  <c r="W186" i="2"/>
  <c r="X186" i="2"/>
  <c r="Y186" i="2"/>
  <c r="Z186" i="2"/>
  <c r="Q187" i="2"/>
  <c r="R187" i="2"/>
  <c r="U187" i="2"/>
  <c r="V187" i="2"/>
  <c r="W187" i="2"/>
  <c r="X187" i="2"/>
  <c r="Y187" i="2"/>
  <c r="Z187" i="2"/>
  <c r="Q188" i="2"/>
  <c r="R188" i="2"/>
  <c r="U188" i="2"/>
  <c r="V188" i="2"/>
  <c r="W188" i="2"/>
  <c r="X188" i="2"/>
  <c r="Y188" i="2"/>
  <c r="Z188" i="2"/>
  <c r="Q189" i="2"/>
  <c r="R189" i="2"/>
  <c r="U189" i="2"/>
  <c r="V189" i="2"/>
  <c r="W189" i="2"/>
  <c r="X189" i="2"/>
  <c r="Y189" i="2"/>
  <c r="Z189" i="2"/>
  <c r="Q190" i="2"/>
  <c r="R190" i="2"/>
  <c r="U190" i="2"/>
  <c r="V190" i="2"/>
  <c r="W190" i="2"/>
  <c r="X190" i="2"/>
  <c r="Y190" i="2"/>
  <c r="Z190" i="2"/>
  <c r="Q191" i="2"/>
  <c r="R191" i="2"/>
  <c r="U191" i="2"/>
  <c r="V191" i="2"/>
  <c r="W191" i="2"/>
  <c r="X191" i="2"/>
  <c r="Y191" i="2"/>
  <c r="Z191" i="2"/>
  <c r="Q192" i="2"/>
  <c r="R192" i="2"/>
  <c r="U192" i="2"/>
  <c r="V192" i="2"/>
  <c r="W192" i="2"/>
  <c r="X192" i="2"/>
  <c r="Y192" i="2"/>
  <c r="Z192" i="2"/>
  <c r="Q193" i="2"/>
  <c r="R193" i="2"/>
  <c r="U193" i="2"/>
  <c r="V193" i="2"/>
  <c r="W193" i="2"/>
  <c r="X193" i="2"/>
  <c r="Y193" i="2"/>
  <c r="Z193" i="2"/>
  <c r="Q194" i="2"/>
  <c r="R194" i="2"/>
  <c r="U194" i="2"/>
  <c r="V194" i="2"/>
  <c r="W194" i="2"/>
  <c r="X194" i="2"/>
  <c r="Y194" i="2"/>
  <c r="Z194" i="2"/>
  <c r="Q195" i="2"/>
  <c r="R195" i="2"/>
  <c r="U195" i="2"/>
  <c r="V195" i="2"/>
  <c r="W195" i="2"/>
  <c r="X195" i="2"/>
  <c r="Y195" i="2"/>
  <c r="Z195"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21" i="2"/>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T64" i="2"/>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S109" i="2"/>
  <c r="BO110" i="1"/>
  <c r="BO111" i="1"/>
  <c r="BO112" i="1"/>
  <c r="BO113" i="1"/>
  <c r="BO114" i="1"/>
  <c r="BO115" i="1"/>
  <c r="BO116" i="1"/>
  <c r="BO117" i="1"/>
  <c r="BO118" i="1"/>
  <c r="BO119" i="1"/>
  <c r="BO120" i="1"/>
  <c r="BO121" i="1"/>
  <c r="BO122" i="1"/>
  <c r="BO123" i="1"/>
  <c r="BO124" i="1"/>
  <c r="BO125" i="1"/>
  <c r="BO126" i="1"/>
  <c r="BO127" i="1"/>
  <c r="BO128" i="1"/>
  <c r="BO129" i="1"/>
  <c r="BO130" i="1"/>
  <c r="BO131" i="1"/>
  <c r="BO132" i="1"/>
  <c r="BO133" i="1"/>
  <c r="BO134" i="1"/>
  <c r="BO135" i="1"/>
  <c r="BO136" i="1"/>
  <c r="BO137" i="1"/>
  <c r="BO138" i="1"/>
  <c r="BO139" i="1"/>
  <c r="BO140" i="1"/>
  <c r="BO141" i="1"/>
  <c r="BO142" i="1"/>
  <c r="BO143" i="1"/>
  <c r="BO144" i="1"/>
  <c r="BO145" i="1"/>
  <c r="S145" i="2"/>
  <c r="BO146" i="1"/>
  <c r="BO147" i="1"/>
  <c r="BO148" i="1"/>
  <c r="BO149" i="1"/>
  <c r="BO150" i="1"/>
  <c r="BO151" i="1"/>
  <c r="BO152" i="1"/>
  <c r="BO153" i="1"/>
  <c r="BO154" i="1"/>
  <c r="BO155" i="1"/>
  <c r="BO156" i="1"/>
  <c r="BO157" i="1"/>
  <c r="BO158" i="1"/>
  <c r="BO159" i="1"/>
  <c r="BO160" i="1"/>
  <c r="BO161" i="1"/>
  <c r="BO162" i="1"/>
  <c r="BO163" i="1"/>
  <c r="BO164" i="1"/>
  <c r="BO165" i="1"/>
  <c r="BO166" i="1"/>
  <c r="BO167" i="1"/>
  <c r="BO168" i="1"/>
  <c r="BO169" i="1"/>
  <c r="BO170" i="1"/>
  <c r="BO171" i="1"/>
  <c r="BO172" i="1"/>
  <c r="BO173" i="1"/>
  <c r="BO174" i="1"/>
  <c r="BO175" i="1"/>
  <c r="BO176" i="1"/>
  <c r="BO177" i="1"/>
  <c r="BO178" i="1"/>
  <c r="T178" i="2"/>
  <c r="BO179" i="1"/>
  <c r="BO180" i="1"/>
  <c r="BO181" i="1"/>
  <c r="BO182" i="1"/>
  <c r="BO183" i="1"/>
  <c r="BO184" i="1"/>
  <c r="BO185" i="1"/>
  <c r="BO186" i="1"/>
  <c r="BO187" i="1"/>
  <c r="BO188" i="1"/>
  <c r="BO189" i="1"/>
  <c r="BO190" i="1"/>
  <c r="BO191" i="1"/>
  <c r="BO192" i="1"/>
  <c r="BO193" i="1"/>
  <c r="BO194" i="1"/>
  <c r="BO195" i="1"/>
  <c r="BO196" i="1"/>
  <c r="P196" i="2"/>
  <c r="BO197" i="1"/>
  <c r="P197" i="2"/>
  <c r="BO198" i="1"/>
  <c r="R198" i="2"/>
  <c r="BO199" i="1"/>
  <c r="P199" i="2"/>
  <c r="BO200" i="1"/>
  <c r="P200" i="2"/>
  <c r="BO201" i="1"/>
  <c r="P201" i="2"/>
  <c r="BO202" i="1"/>
  <c r="Z202" i="2"/>
  <c r="BO203" i="1"/>
  <c r="P203" i="2"/>
  <c r="BO204" i="1"/>
  <c r="P204" i="2"/>
  <c r="BO205" i="1"/>
  <c r="BO206" i="1"/>
  <c r="BO207" i="1"/>
  <c r="P207" i="2"/>
  <c r="BO208" i="1"/>
  <c r="P208" i="2"/>
  <c r="BO209" i="1"/>
  <c r="P209" i="2"/>
  <c r="BO210" i="1"/>
  <c r="P210" i="2"/>
  <c r="BO211" i="1"/>
  <c r="P211" i="2"/>
  <c r="BO212" i="1"/>
  <c r="V212" i="2"/>
  <c r="BO213" i="1"/>
  <c r="P213" i="2"/>
  <c r="BO214" i="1"/>
  <c r="P214" i="2"/>
  <c r="BO215" i="1"/>
  <c r="P215" i="2"/>
  <c r="BO216" i="1"/>
  <c r="P216" i="2"/>
  <c r="BO217" i="1"/>
  <c r="BO218" i="1"/>
  <c r="BO219" i="1"/>
  <c r="P219" i="2"/>
  <c r="BO220" i="1"/>
  <c r="P220" i="2"/>
  <c r="BO221" i="1"/>
  <c r="P221" i="2"/>
  <c r="BO222" i="1"/>
  <c r="P222" i="2"/>
  <c r="BO223" i="1"/>
  <c r="P223" i="2"/>
  <c r="BO224" i="1"/>
  <c r="P224" i="2"/>
  <c r="BO225" i="1"/>
  <c r="P225" i="2"/>
  <c r="BO226" i="1"/>
  <c r="P226" i="2"/>
  <c r="BO227" i="1"/>
  <c r="P227" i="2"/>
  <c r="BO228" i="1"/>
  <c r="W228" i="2"/>
  <c r="BO229" i="1"/>
  <c r="BO230" i="1"/>
  <c r="BO231" i="1"/>
  <c r="P231" i="2"/>
  <c r="BO232" i="1"/>
  <c r="P232" i="2"/>
  <c r="BO233" i="1"/>
  <c r="P233" i="2"/>
  <c r="BO234" i="1"/>
  <c r="V234" i="2"/>
  <c r="BO235" i="1"/>
  <c r="P235" i="2"/>
  <c r="BO236" i="1"/>
  <c r="P236" i="2"/>
  <c r="BO237" i="1"/>
  <c r="R237" i="2"/>
  <c r="BO238" i="1"/>
  <c r="P238" i="2"/>
  <c r="BO239" i="1"/>
  <c r="P239" i="2"/>
  <c r="BO240" i="1"/>
  <c r="P240" i="2"/>
  <c r="BO241" i="1"/>
  <c r="BO242" i="1"/>
  <c r="BO243" i="1"/>
  <c r="P243" i="2"/>
  <c r="BO244" i="1"/>
  <c r="P244" i="2"/>
  <c r="BO245" i="1"/>
  <c r="P245" i="2"/>
  <c r="BO246" i="1"/>
  <c r="AA246" i="2"/>
  <c r="BO247" i="1"/>
  <c r="P247" i="2"/>
  <c r="BO248" i="1"/>
  <c r="U248" i="2"/>
  <c r="BO249" i="1"/>
  <c r="P249" i="2"/>
  <c r="BO250" i="1"/>
  <c r="P250" i="2"/>
  <c r="BO251" i="1"/>
  <c r="P251" i="2"/>
  <c r="BO252" i="1"/>
  <c r="P252" i="2"/>
  <c r="BO253" i="1"/>
  <c r="BO254" i="1"/>
  <c r="BO255" i="1"/>
  <c r="P255" i="2"/>
  <c r="BO256" i="1"/>
  <c r="P256" i="2"/>
  <c r="BO257" i="1"/>
  <c r="P257" i="2"/>
  <c r="BO258" i="1"/>
  <c r="Q258" i="2"/>
  <c r="BO259" i="1"/>
  <c r="S259" i="2"/>
  <c r="BO260" i="1"/>
  <c r="U260" i="2"/>
  <c r="BO262" i="1"/>
  <c r="Y262" i="2"/>
  <c r="BO263" i="1"/>
  <c r="P263" i="2"/>
  <c r="BO264" i="1"/>
  <c r="Q264" i="2"/>
  <c r="BO265" i="1"/>
  <c r="BO266" i="1"/>
  <c r="BO267" i="1"/>
  <c r="W267" i="2"/>
  <c r="BO268" i="1"/>
  <c r="W268" i="2"/>
  <c r="BO269" i="1"/>
  <c r="P269" i="2"/>
  <c r="BO270" i="1"/>
  <c r="Q270" i="2"/>
  <c r="BO271" i="1"/>
  <c r="Q271" i="2"/>
  <c r="BO272" i="1"/>
  <c r="S272" i="2"/>
  <c r="BO274" i="1"/>
  <c r="W274" i="2"/>
  <c r="BO275" i="1"/>
  <c r="Y275" i="2"/>
  <c r="BO276" i="1"/>
  <c r="P276" i="2"/>
  <c r="BO277" i="1"/>
  <c r="BO278" i="1"/>
  <c r="P278" i="2"/>
  <c r="BO279" i="1"/>
  <c r="P279" i="2"/>
  <c r="BO280" i="1"/>
  <c r="P280" i="2"/>
  <c r="BO281" i="1"/>
  <c r="P281" i="2"/>
  <c r="BO282" i="1"/>
  <c r="P282" i="2"/>
  <c r="BO283" i="1"/>
  <c r="P283" i="2"/>
  <c r="BO284" i="1"/>
  <c r="S284" i="2"/>
  <c r="BO286" i="1"/>
  <c r="W286" i="2"/>
  <c r="BO287" i="1"/>
  <c r="P287" i="2"/>
  <c r="BO288" i="1"/>
  <c r="P288" i="2"/>
  <c r="BO289" i="1"/>
  <c r="BO290" i="1"/>
  <c r="S290" i="2"/>
  <c r="BO291" i="1"/>
  <c r="P291" i="2"/>
  <c r="BO292" i="1"/>
  <c r="P292" i="2"/>
  <c r="BO293" i="1"/>
  <c r="P293" i="2"/>
  <c r="BO294" i="1"/>
  <c r="Q294" i="2"/>
  <c r="BO295" i="1"/>
  <c r="Q295" i="2"/>
  <c r="BO296" i="1"/>
  <c r="P296" i="2"/>
  <c r="BO298" i="1"/>
  <c r="P298" i="2"/>
  <c r="BO299" i="1"/>
  <c r="P299" i="2"/>
  <c r="BO300" i="1"/>
  <c r="Q300" i="2"/>
  <c r="BO301" i="1"/>
  <c r="Q301" i="2"/>
  <c r="BO302" i="1"/>
  <c r="BO303" i="1"/>
  <c r="P303" i="2"/>
  <c r="BO304" i="1"/>
  <c r="P304" i="2"/>
  <c r="BO305" i="1"/>
  <c r="P305" i="2"/>
  <c r="BO306" i="1"/>
  <c r="P306" i="2"/>
  <c r="BO307" i="1"/>
  <c r="R307" i="2"/>
  <c r="BO308" i="1"/>
  <c r="R308" i="2"/>
  <c r="BO310" i="1"/>
  <c r="P310" i="2"/>
  <c r="BO311" i="1"/>
  <c r="W311" i="2"/>
  <c r="BO312" i="1"/>
  <c r="Z312" i="2"/>
  <c r="BO313" i="1"/>
  <c r="Q313" i="2"/>
  <c r="BO314" i="1"/>
  <c r="BO315" i="1"/>
  <c r="S315" i="2"/>
  <c r="BO316" i="1"/>
  <c r="P316" i="2"/>
  <c r="BO317" i="1"/>
  <c r="W317" i="2"/>
  <c r="BO318" i="1"/>
  <c r="Q318" i="2"/>
  <c r="BO319" i="1"/>
  <c r="R319" i="2"/>
  <c r="BO320" i="1"/>
  <c r="S320" i="2"/>
  <c r="BO322" i="1"/>
  <c r="W322" i="2"/>
  <c r="BO323" i="1"/>
  <c r="Y323" i="2"/>
  <c r="BO324" i="1"/>
  <c r="P324" i="2"/>
  <c r="BO325" i="1"/>
  <c r="Q325" i="2"/>
  <c r="BO326" i="1"/>
  <c r="BO327" i="1"/>
  <c r="P327" i="2"/>
  <c r="AD97" i="2"/>
  <c r="BO328" i="1"/>
  <c r="R328" i="2"/>
  <c r="U329" i="2"/>
  <c r="AH99" i="2"/>
  <c r="S326" i="2"/>
  <c r="Q326" i="1"/>
  <c r="P259" i="2"/>
  <c r="Y287" i="2"/>
  <c r="P295" i="2"/>
  <c r="P234" i="2"/>
  <c r="P270" i="2"/>
  <c r="P286" i="2"/>
  <c r="P212" i="2"/>
  <c r="P271" i="2"/>
  <c r="Y327" i="2"/>
  <c r="P322" i="2"/>
  <c r="P307" i="2"/>
  <c r="P272" i="2"/>
  <c r="Y328" i="2"/>
  <c r="AJ98" i="2"/>
  <c r="Q319" i="2"/>
  <c r="X207" i="2"/>
  <c r="Y316" i="2"/>
  <c r="P320" i="2"/>
  <c r="P300" i="2"/>
  <c r="P248" i="2"/>
  <c r="P228" i="2"/>
  <c r="X327" i="2"/>
  <c r="X316" i="2"/>
  <c r="W280" i="2"/>
  <c r="P319" i="2"/>
  <c r="P284" i="2"/>
  <c r="P264" i="2"/>
  <c r="W327" i="2"/>
  <c r="W316" i="2"/>
  <c r="W279" i="2"/>
  <c r="P318" i="2"/>
  <c r="P262" i="2"/>
  <c r="P246" i="2"/>
  <c r="Q324" i="2"/>
  <c r="Q312" i="2"/>
  <c r="P312" i="2"/>
  <c r="P260" i="2"/>
  <c r="W321" i="2"/>
  <c r="Q329" i="2"/>
  <c r="AE99" i="2"/>
  <c r="S319" i="2"/>
  <c r="X305" i="2"/>
  <c r="W249" i="2"/>
  <c r="P323" i="2"/>
  <c r="P308" i="2"/>
  <c r="P294" i="2"/>
  <c r="P274" i="2"/>
  <c r="P258" i="2"/>
  <c r="P198" i="2"/>
  <c r="Z328" i="2"/>
  <c r="AK98" i="2"/>
  <c r="Y304" i="2"/>
  <c r="AA314" i="2"/>
  <c r="V314" i="2"/>
  <c r="X314" i="2"/>
  <c r="Y314" i="2"/>
  <c r="Z314" i="2"/>
  <c r="S158" i="2"/>
  <c r="T158" i="2"/>
  <c r="S38" i="2"/>
  <c r="T38" i="2"/>
  <c r="AA265" i="2"/>
  <c r="T265" i="2"/>
  <c r="U265" i="2"/>
  <c r="V265" i="2"/>
  <c r="W265" i="2"/>
  <c r="X265" i="2"/>
  <c r="Y265" i="2"/>
  <c r="Z265" i="2"/>
  <c r="Q265" i="2"/>
  <c r="R265" i="2"/>
  <c r="S133" i="2"/>
  <c r="T133" i="2"/>
  <c r="S121" i="2"/>
  <c r="T121" i="2"/>
  <c r="S97" i="2"/>
  <c r="T97" i="2"/>
  <c r="S85" i="2"/>
  <c r="T85" i="2"/>
  <c r="S73" i="2"/>
  <c r="T73" i="2"/>
  <c r="S61" i="2"/>
  <c r="T61" i="2"/>
  <c r="S49" i="2"/>
  <c r="T49" i="2"/>
  <c r="S37" i="2"/>
  <c r="T37" i="2"/>
  <c r="S25" i="2"/>
  <c r="T25" i="2"/>
  <c r="P311" i="2"/>
  <c r="P275" i="2"/>
  <c r="T326" i="2"/>
  <c r="Z323" i="2"/>
  <c r="V321" i="2"/>
  <c r="T314" i="2"/>
  <c r="Z311" i="2"/>
  <c r="U308" i="2"/>
  <c r="S301" i="2"/>
  <c r="Y286" i="2"/>
  <c r="U272" i="2"/>
  <c r="AA266" i="2"/>
  <c r="V266" i="2"/>
  <c r="W266" i="2"/>
  <c r="X266" i="2"/>
  <c r="Y266" i="2"/>
  <c r="Z266" i="2"/>
  <c r="Q266" i="2"/>
  <c r="R266" i="2"/>
  <c r="S266" i="2"/>
  <c r="T266" i="2"/>
  <c r="S170" i="2"/>
  <c r="T170" i="2"/>
  <c r="S50" i="2"/>
  <c r="T50" i="2"/>
  <c r="Q205" i="2"/>
  <c r="R205" i="2"/>
  <c r="S205" i="2"/>
  <c r="AA205" i="2"/>
  <c r="U205" i="2"/>
  <c r="V205" i="2"/>
  <c r="W205" i="2"/>
  <c r="X205" i="2"/>
  <c r="T205" i="2"/>
  <c r="Y205" i="2"/>
  <c r="Z205" i="2"/>
  <c r="AA288" i="2"/>
  <c r="R288" i="2"/>
  <c r="S288" i="2"/>
  <c r="T288" i="2"/>
  <c r="U288" i="2"/>
  <c r="V288" i="2"/>
  <c r="W288" i="2"/>
  <c r="X288" i="2"/>
  <c r="Y288" i="2"/>
  <c r="Z288" i="2"/>
  <c r="Y216" i="2"/>
  <c r="Z216" i="2"/>
  <c r="AA216" i="2"/>
  <c r="Q216" i="2"/>
  <c r="S216" i="2"/>
  <c r="T216" i="2"/>
  <c r="U216" i="2"/>
  <c r="V216" i="2"/>
  <c r="R216" i="2"/>
  <c r="W216" i="2"/>
  <c r="X216" i="2"/>
  <c r="S144" i="2"/>
  <c r="T144" i="2"/>
  <c r="S132" i="2"/>
  <c r="T132" i="2"/>
  <c r="S24" i="2"/>
  <c r="T24" i="2"/>
  <c r="P202" i="2"/>
  <c r="S314" i="2"/>
  <c r="Y311" i="2"/>
  <c r="T308" i="2"/>
  <c r="X304" i="2"/>
  <c r="Y293" i="2"/>
  <c r="U279" i="2"/>
  <c r="W261" i="2"/>
  <c r="R246" i="2"/>
  <c r="S178" i="2"/>
  <c r="AA326" i="2"/>
  <c r="V326" i="2"/>
  <c r="X326" i="2"/>
  <c r="Q218" i="2"/>
  <c r="R218" i="2"/>
  <c r="S218" i="2"/>
  <c r="T218" i="2"/>
  <c r="U218" i="2"/>
  <c r="AA218" i="2"/>
  <c r="W218" i="2"/>
  <c r="X218" i="2"/>
  <c r="Y218" i="2"/>
  <c r="Z218" i="2"/>
  <c r="V218" i="2"/>
  <c r="S122" i="2"/>
  <c r="T122" i="2"/>
  <c r="S74" i="2"/>
  <c r="T74" i="2"/>
  <c r="U326" i="2"/>
  <c r="AA277" i="2"/>
  <c r="T277" i="2"/>
  <c r="U277" i="2"/>
  <c r="V277" i="2"/>
  <c r="W277" i="2"/>
  <c r="X277" i="2"/>
  <c r="Y277" i="2"/>
  <c r="Z277" i="2"/>
  <c r="R277" i="2"/>
  <c r="Q217" i="2"/>
  <c r="R217" i="2"/>
  <c r="S217" i="2"/>
  <c r="AA217" i="2"/>
  <c r="U217" i="2"/>
  <c r="V217" i="2"/>
  <c r="W217" i="2"/>
  <c r="X217" i="2"/>
  <c r="Y217" i="2"/>
  <c r="Z217" i="2"/>
  <c r="S324" i="1"/>
  <c r="AA324" i="2"/>
  <c r="R324" i="2"/>
  <c r="T324" i="2"/>
  <c r="U324" i="2"/>
  <c r="V324" i="2"/>
  <c r="W324" i="2"/>
  <c r="X324" i="2"/>
  <c r="Y204" i="2"/>
  <c r="Z204" i="2"/>
  <c r="AA204" i="2"/>
  <c r="Q204" i="2"/>
  <c r="S204" i="2"/>
  <c r="T204" i="2"/>
  <c r="U204" i="2"/>
  <c r="V204" i="2"/>
  <c r="R204" i="2"/>
  <c r="W204" i="2"/>
  <c r="X204" i="2"/>
  <c r="S60" i="2"/>
  <c r="T60" i="2"/>
  <c r="S323" i="1"/>
  <c r="AA323" i="2"/>
  <c r="R323" i="2"/>
  <c r="S323" i="2"/>
  <c r="T323" i="2"/>
  <c r="U323" i="2"/>
  <c r="V323" i="2"/>
  <c r="AA299" i="2"/>
  <c r="Q299" i="2"/>
  <c r="R299" i="2"/>
  <c r="S299" i="2"/>
  <c r="T299" i="2"/>
  <c r="U299" i="2"/>
  <c r="V299" i="2"/>
  <c r="W299" i="2"/>
  <c r="X299" i="2"/>
  <c r="Z299" i="2"/>
  <c r="W227" i="2"/>
  <c r="X227" i="2"/>
  <c r="Y227" i="2"/>
  <c r="AA227" i="2"/>
  <c r="Z227" i="2"/>
  <c r="Q227" i="2"/>
  <c r="R227" i="2"/>
  <c r="S227" i="2"/>
  <c r="T227" i="2"/>
  <c r="U227" i="2"/>
  <c r="V227" i="2"/>
  <c r="S191" i="2"/>
  <c r="T191" i="2"/>
  <c r="S179" i="2"/>
  <c r="T179" i="2"/>
  <c r="S167" i="2"/>
  <c r="T167" i="2"/>
  <c r="S155" i="2"/>
  <c r="T155" i="2"/>
  <c r="S143" i="2"/>
  <c r="T143" i="2"/>
  <c r="S131" i="2"/>
  <c r="T131" i="2"/>
  <c r="S119" i="2"/>
  <c r="T119" i="2"/>
  <c r="S107" i="2"/>
  <c r="T107" i="2"/>
  <c r="S95" i="2"/>
  <c r="T95" i="2"/>
  <c r="S83" i="2"/>
  <c r="T83" i="2"/>
  <c r="S71" i="2"/>
  <c r="T71" i="2"/>
  <c r="S59" i="2"/>
  <c r="T59" i="2"/>
  <c r="S47" i="2"/>
  <c r="T47" i="2"/>
  <c r="S35" i="2"/>
  <c r="T35" i="2"/>
  <c r="S23" i="2"/>
  <c r="T23" i="2"/>
  <c r="P237" i="2"/>
  <c r="Z329" i="2"/>
  <c r="AK99" i="2"/>
  <c r="X328" i="2"/>
  <c r="AI98" i="2"/>
  <c r="V327" i="2"/>
  <c r="R326" i="2"/>
  <c r="X323" i="2"/>
  <c r="Z318" i="2"/>
  <c r="V316" i="2"/>
  <c r="R314" i="2"/>
  <c r="X311" i="2"/>
  <c r="S308" i="2"/>
  <c r="W304" i="2"/>
  <c r="Y292" i="2"/>
  <c r="W285" i="2"/>
  <c r="U278" i="2"/>
  <c r="S271" i="2"/>
  <c r="Q243" i="2"/>
  <c r="T145" i="2"/>
  <c r="Q242" i="2"/>
  <c r="R242" i="2"/>
  <c r="S242" i="2"/>
  <c r="T242" i="2"/>
  <c r="U242" i="2"/>
  <c r="AA242" i="2"/>
  <c r="W242" i="2"/>
  <c r="X242" i="2"/>
  <c r="V242" i="2"/>
  <c r="Y242" i="2"/>
  <c r="Z242" i="2"/>
  <c r="S194" i="2"/>
  <c r="T194" i="2"/>
  <c r="S86" i="2"/>
  <c r="T86" i="2"/>
  <c r="S181" i="2"/>
  <c r="T181" i="2"/>
  <c r="Y240" i="2"/>
  <c r="Z240" i="2"/>
  <c r="AA240" i="2"/>
  <c r="Q240" i="2"/>
  <c r="S240" i="2"/>
  <c r="T240" i="2"/>
  <c r="V240" i="2"/>
  <c r="W240" i="2"/>
  <c r="X240" i="2"/>
  <c r="R240" i="2"/>
  <c r="S96" i="2"/>
  <c r="T96" i="2"/>
  <c r="W215" i="2"/>
  <c r="X215" i="2"/>
  <c r="Y215" i="2"/>
  <c r="AA215" i="2"/>
  <c r="Z215" i="2"/>
  <c r="Q215" i="2"/>
  <c r="R215" i="2"/>
  <c r="S215" i="2"/>
  <c r="T215" i="2"/>
  <c r="U215" i="2"/>
  <c r="V215" i="2"/>
  <c r="AA298" i="2"/>
  <c r="Z298" i="2"/>
  <c r="Q298" i="2"/>
  <c r="R298" i="2"/>
  <c r="S298" i="2"/>
  <c r="T298" i="2"/>
  <c r="U298" i="2"/>
  <c r="V298" i="2"/>
  <c r="X298" i="2"/>
  <c r="U238" i="2"/>
  <c r="V238" i="2"/>
  <c r="AA238" i="2"/>
  <c r="W238" i="2"/>
  <c r="X238" i="2"/>
  <c r="Y238" i="2"/>
  <c r="Q238" i="2"/>
  <c r="R238" i="2"/>
  <c r="S238" i="2"/>
  <c r="T238" i="2"/>
  <c r="Z238" i="2"/>
  <c r="T154" i="2"/>
  <c r="S154" i="2"/>
  <c r="T142" i="2"/>
  <c r="S142" i="2"/>
  <c r="T130" i="2"/>
  <c r="S130" i="2"/>
  <c r="T118" i="2"/>
  <c r="S118" i="2"/>
  <c r="T70" i="2"/>
  <c r="S70" i="2"/>
  <c r="T22" i="2"/>
  <c r="S22" i="2"/>
  <c r="Y329" i="2"/>
  <c r="AJ99" i="2"/>
  <c r="W328" i="2"/>
  <c r="U327" i="2"/>
  <c r="Q326" i="2"/>
  <c r="W323" i="2"/>
  <c r="Y318" i="2"/>
  <c r="U316" i="2"/>
  <c r="Q314" i="2"/>
  <c r="V304" i="2"/>
  <c r="Y299" i="2"/>
  <c r="W292" i="2"/>
  <c r="S278" i="2"/>
  <c r="U240" i="2"/>
  <c r="T109" i="2"/>
  <c r="AA254" i="2"/>
  <c r="V254" i="2"/>
  <c r="W254" i="2"/>
  <c r="X254" i="2"/>
  <c r="Y254" i="2"/>
  <c r="Z254" i="2"/>
  <c r="Q254" i="2"/>
  <c r="R254" i="2"/>
  <c r="S254" i="2"/>
  <c r="T254" i="2"/>
  <c r="S182" i="2"/>
  <c r="T182" i="2"/>
  <c r="S62" i="2"/>
  <c r="T62" i="2"/>
  <c r="S169" i="2"/>
  <c r="T169" i="2"/>
  <c r="AA252" i="2"/>
  <c r="R252" i="2"/>
  <c r="S252" i="2"/>
  <c r="T252" i="2"/>
  <c r="U252" i="2"/>
  <c r="V252" i="2"/>
  <c r="W252" i="2"/>
  <c r="X252" i="2"/>
  <c r="Y252" i="2"/>
  <c r="Z252" i="2"/>
  <c r="S72" i="2"/>
  <c r="T72" i="2"/>
  <c r="W203" i="2"/>
  <c r="X203" i="2"/>
  <c r="Y203" i="2"/>
  <c r="AA203" i="2"/>
  <c r="Z203" i="2"/>
  <c r="Q203" i="2"/>
  <c r="R203" i="2"/>
  <c r="S203" i="2"/>
  <c r="T203" i="2"/>
  <c r="U203" i="2"/>
  <c r="V203" i="2"/>
  <c r="AA310" i="2"/>
  <c r="Z310" i="2"/>
  <c r="Q310" i="2"/>
  <c r="R310" i="2"/>
  <c r="S310" i="2"/>
  <c r="T310" i="2"/>
  <c r="U310" i="2"/>
  <c r="AA262" i="2"/>
  <c r="Z262" i="2"/>
  <c r="Q262" i="2"/>
  <c r="R262" i="2"/>
  <c r="S262" i="2"/>
  <c r="T262" i="2"/>
  <c r="U262" i="2"/>
  <c r="V262" i="2"/>
  <c r="W262" i="2"/>
  <c r="X262" i="2"/>
  <c r="U226" i="2"/>
  <c r="V226" i="2"/>
  <c r="AA226" i="2"/>
  <c r="W226" i="2"/>
  <c r="X226" i="2"/>
  <c r="Y226" i="2"/>
  <c r="R226" i="2"/>
  <c r="S226" i="2"/>
  <c r="T226" i="2"/>
  <c r="Z226" i="2"/>
  <c r="T106" i="2"/>
  <c r="S106" i="2"/>
  <c r="AA309" i="2"/>
  <c r="R309" i="2"/>
  <c r="S225" i="2"/>
  <c r="AA225" i="2"/>
  <c r="T225" i="2"/>
  <c r="U225" i="2"/>
  <c r="V225" i="2"/>
  <c r="W225" i="2"/>
  <c r="Y225" i="2"/>
  <c r="Z225" i="2"/>
  <c r="Q225" i="2"/>
  <c r="R225" i="2"/>
  <c r="X225" i="2"/>
  <c r="S129" i="2"/>
  <c r="T129" i="2"/>
  <c r="S33" i="2"/>
  <c r="T33" i="2"/>
  <c r="X329" i="2"/>
  <c r="AI99" i="2"/>
  <c r="V328" i="2"/>
  <c r="T327" i="2"/>
  <c r="U325" i="2"/>
  <c r="Q323" i="2"/>
  <c r="W320" i="2"/>
  <c r="S318" i="2"/>
  <c r="Y315" i="2"/>
  <c r="U313" i="2"/>
  <c r="Y310" i="2"/>
  <c r="S307" i="2"/>
  <c r="W303" i="2"/>
  <c r="Y298" i="2"/>
  <c r="W291" i="2"/>
  <c r="U284" i="2"/>
  <c r="S277" i="2"/>
  <c r="S64" i="2"/>
  <c r="Q230" i="2"/>
  <c r="R230" i="2"/>
  <c r="S230" i="2"/>
  <c r="T230" i="2"/>
  <c r="U230" i="2"/>
  <c r="AA230" i="2"/>
  <c r="W230" i="2"/>
  <c r="X230" i="2"/>
  <c r="V230" i="2"/>
  <c r="Y230" i="2"/>
  <c r="Z230" i="2"/>
  <c r="S110" i="2"/>
  <c r="T110" i="2"/>
  <c r="S26" i="2"/>
  <c r="T26" i="2"/>
  <c r="S157" i="2"/>
  <c r="T157" i="2"/>
  <c r="AA276" i="2"/>
  <c r="R276" i="2"/>
  <c r="S276" i="2"/>
  <c r="T276" i="2"/>
  <c r="U276" i="2"/>
  <c r="V276" i="2"/>
  <c r="W276" i="2"/>
  <c r="X276" i="2"/>
  <c r="Y276" i="2"/>
  <c r="Z276" i="2"/>
  <c r="S180" i="2"/>
  <c r="T180" i="2"/>
  <c r="S84" i="2"/>
  <c r="T84" i="2"/>
  <c r="W239" i="2"/>
  <c r="X239" i="2"/>
  <c r="Y239" i="2"/>
  <c r="AA239" i="2"/>
  <c r="Z239" i="2"/>
  <c r="Q239" i="2"/>
  <c r="R239" i="2"/>
  <c r="S239" i="2"/>
  <c r="T239" i="2"/>
  <c r="U239" i="2"/>
  <c r="V239" i="2"/>
  <c r="AA250" i="2"/>
  <c r="Z250" i="2"/>
  <c r="Q250" i="2"/>
  <c r="R250" i="2"/>
  <c r="S250" i="2"/>
  <c r="T250" i="2"/>
  <c r="U250" i="2"/>
  <c r="V250" i="2"/>
  <c r="W250" i="2"/>
  <c r="X250" i="2"/>
  <c r="S190" i="2"/>
  <c r="T190" i="2"/>
  <c r="T58" i="2"/>
  <c r="S58" i="2"/>
  <c r="AA249" i="2"/>
  <c r="X249" i="2"/>
  <c r="Y249" i="2"/>
  <c r="Z249" i="2"/>
  <c r="Q249" i="2"/>
  <c r="R249" i="2"/>
  <c r="S249" i="2"/>
  <c r="T249" i="2"/>
  <c r="U249" i="2"/>
  <c r="V249" i="2"/>
  <c r="S189" i="2"/>
  <c r="T189" i="2"/>
  <c r="S105" i="2"/>
  <c r="T105" i="2"/>
  <c r="S45" i="2"/>
  <c r="T45" i="2"/>
  <c r="S164" i="2"/>
  <c r="T164" i="2"/>
  <c r="W329" i="2"/>
  <c r="U328" i="2"/>
  <c r="AH98" i="2"/>
  <c r="S327" i="2"/>
  <c r="S325" i="2"/>
  <c r="Y322" i="2"/>
  <c r="U320" i="2"/>
  <c r="W315" i="2"/>
  <c r="S313" i="2"/>
  <c r="X310" i="2"/>
  <c r="V303" i="2"/>
  <c r="W298" i="2"/>
  <c r="U291" i="2"/>
  <c r="Q277" i="2"/>
  <c r="Y269" i="2"/>
  <c r="Y256" i="2"/>
  <c r="AA302" i="2"/>
  <c r="V302" i="2"/>
  <c r="W302" i="2"/>
  <c r="X302" i="2"/>
  <c r="Y302" i="2"/>
  <c r="Z302" i="2"/>
  <c r="Q302" i="2"/>
  <c r="S134" i="2"/>
  <c r="T134" i="2"/>
  <c r="AA289" i="2"/>
  <c r="T289" i="2"/>
  <c r="U289" i="2"/>
  <c r="V289" i="2"/>
  <c r="W289" i="2"/>
  <c r="X289" i="2"/>
  <c r="Y289" i="2"/>
  <c r="Z289" i="2"/>
  <c r="R289" i="2"/>
  <c r="AA253" i="2"/>
  <c r="T253" i="2"/>
  <c r="U253" i="2"/>
  <c r="V253" i="2"/>
  <c r="W253" i="2"/>
  <c r="X253" i="2"/>
  <c r="Y253" i="2"/>
  <c r="Z253" i="2"/>
  <c r="Q253" i="2"/>
  <c r="R253" i="2"/>
  <c r="AA300" i="2"/>
  <c r="R300" i="2"/>
  <c r="S300" i="2"/>
  <c r="T300" i="2"/>
  <c r="U300" i="2"/>
  <c r="V300" i="2"/>
  <c r="W300" i="2"/>
  <c r="X300" i="2"/>
  <c r="Y300" i="2"/>
  <c r="Z300" i="2"/>
  <c r="S156" i="2"/>
  <c r="T156" i="2"/>
  <c r="S48" i="2"/>
  <c r="T48" i="2"/>
  <c r="AA287" i="2"/>
  <c r="Q287" i="2"/>
  <c r="R287" i="2"/>
  <c r="S287" i="2"/>
  <c r="T287" i="2"/>
  <c r="U287" i="2"/>
  <c r="V287" i="2"/>
  <c r="W287" i="2"/>
  <c r="X287" i="2"/>
  <c r="Z287" i="2"/>
  <c r="T34" i="2"/>
  <c r="S34" i="2"/>
  <c r="AA285" i="2"/>
  <c r="R285" i="2"/>
  <c r="V285" i="2"/>
  <c r="S237" i="2"/>
  <c r="AA237" i="2"/>
  <c r="T237" i="2"/>
  <c r="U237" i="2"/>
  <c r="V237" i="2"/>
  <c r="W237" i="2"/>
  <c r="Y237" i="2"/>
  <c r="Z237" i="2"/>
  <c r="X237" i="2"/>
  <c r="Q237" i="2"/>
  <c r="S177" i="2"/>
  <c r="T177" i="2"/>
  <c r="S117" i="2"/>
  <c r="T117" i="2"/>
  <c r="S57" i="2"/>
  <c r="T57" i="2"/>
  <c r="AA296" i="2"/>
  <c r="V296" i="2"/>
  <c r="W296" i="2"/>
  <c r="X296" i="2"/>
  <c r="Y296" i="2"/>
  <c r="Z296" i="2"/>
  <c r="Q296" i="2"/>
  <c r="R296" i="2"/>
  <c r="T296" i="2"/>
  <c r="AA236" i="2"/>
  <c r="Q236" i="2"/>
  <c r="R236" i="2"/>
  <c r="S236" i="2"/>
  <c r="T236" i="2"/>
  <c r="U236" i="2"/>
  <c r="W236" i="2"/>
  <c r="X236" i="2"/>
  <c r="V236" i="2"/>
  <c r="Y236" i="2"/>
  <c r="Z236" i="2"/>
  <c r="AA200" i="2"/>
  <c r="Q200" i="2"/>
  <c r="R200" i="2"/>
  <c r="S200" i="2"/>
  <c r="T200" i="2"/>
  <c r="U200" i="2"/>
  <c r="W200" i="2"/>
  <c r="X200" i="2"/>
  <c r="Y200" i="2"/>
  <c r="Z200" i="2"/>
  <c r="V200" i="2"/>
  <c r="S128" i="2"/>
  <c r="T128" i="2"/>
  <c r="S80" i="2"/>
  <c r="T80" i="2"/>
  <c r="S32" i="2"/>
  <c r="T32" i="2"/>
  <c r="AA319" i="2"/>
  <c r="T319" i="2"/>
  <c r="V319" i="2"/>
  <c r="W319" i="2"/>
  <c r="X319" i="2"/>
  <c r="Y319" i="2"/>
  <c r="Z319" i="2"/>
  <c r="AA307" i="2"/>
  <c r="T307" i="2"/>
  <c r="U307" i="2"/>
  <c r="V307" i="2"/>
  <c r="W307" i="2"/>
  <c r="X307" i="2"/>
  <c r="Y307" i="2"/>
  <c r="Z307" i="2"/>
  <c r="AA295" i="2"/>
  <c r="T295" i="2"/>
  <c r="U295" i="2"/>
  <c r="V295" i="2"/>
  <c r="W295" i="2"/>
  <c r="X295" i="2"/>
  <c r="Y295" i="2"/>
  <c r="Z295" i="2"/>
  <c r="R295" i="2"/>
  <c r="AA283" i="2"/>
  <c r="T283" i="2"/>
  <c r="U283" i="2"/>
  <c r="V283" i="2"/>
  <c r="W283" i="2"/>
  <c r="X283" i="2"/>
  <c r="Y283" i="2"/>
  <c r="Z283" i="2"/>
  <c r="R283" i="2"/>
  <c r="AA271" i="2"/>
  <c r="T271" i="2"/>
  <c r="U271" i="2"/>
  <c r="V271" i="2"/>
  <c r="W271" i="2"/>
  <c r="X271" i="2"/>
  <c r="Y271" i="2"/>
  <c r="Z271" i="2"/>
  <c r="R271" i="2"/>
  <c r="AA259" i="2"/>
  <c r="T259" i="2"/>
  <c r="U259" i="2"/>
  <c r="V259" i="2"/>
  <c r="W259" i="2"/>
  <c r="X259" i="2"/>
  <c r="Y259" i="2"/>
  <c r="Z259" i="2"/>
  <c r="Q259" i="2"/>
  <c r="R259" i="2"/>
  <c r="Q247" i="2"/>
  <c r="R247" i="2"/>
  <c r="S247" i="2"/>
  <c r="U247" i="2"/>
  <c r="V247" i="2"/>
  <c r="AA247" i="2"/>
  <c r="T247" i="2"/>
  <c r="W247" i="2"/>
  <c r="X247" i="2"/>
  <c r="Y247" i="2"/>
  <c r="Z247" i="2"/>
  <c r="Q235" i="2"/>
  <c r="R235" i="2"/>
  <c r="S235" i="2"/>
  <c r="U235" i="2"/>
  <c r="V235" i="2"/>
  <c r="AA235" i="2"/>
  <c r="T235" i="2"/>
  <c r="W235" i="2"/>
  <c r="X235" i="2"/>
  <c r="Y235" i="2"/>
  <c r="Z235" i="2"/>
  <c r="Q223" i="2"/>
  <c r="R223" i="2"/>
  <c r="S223" i="2"/>
  <c r="U223" i="2"/>
  <c r="V223" i="2"/>
  <c r="W223" i="2"/>
  <c r="X223" i="2"/>
  <c r="AA223" i="2"/>
  <c r="T223" i="2"/>
  <c r="Y223" i="2"/>
  <c r="Z223" i="2"/>
  <c r="Q211" i="2"/>
  <c r="R211" i="2"/>
  <c r="S211" i="2"/>
  <c r="U211" i="2"/>
  <c r="V211" i="2"/>
  <c r="W211" i="2"/>
  <c r="X211" i="2"/>
  <c r="AA211" i="2"/>
  <c r="T211" i="2"/>
  <c r="Y211" i="2"/>
  <c r="Z211" i="2"/>
  <c r="Q199" i="2"/>
  <c r="R199" i="2"/>
  <c r="S199" i="2"/>
  <c r="U199" i="2"/>
  <c r="V199" i="2"/>
  <c r="W199" i="2"/>
  <c r="X199" i="2"/>
  <c r="AA199" i="2"/>
  <c r="T199" i="2"/>
  <c r="Y199" i="2"/>
  <c r="Z199" i="2"/>
  <c r="S187" i="2"/>
  <c r="T187" i="2"/>
  <c r="S175" i="2"/>
  <c r="T175" i="2"/>
  <c r="S163" i="2"/>
  <c r="T163" i="2"/>
  <c r="S151" i="2"/>
  <c r="T151" i="2"/>
  <c r="S139" i="2"/>
  <c r="T139" i="2"/>
  <c r="S127" i="2"/>
  <c r="T127" i="2"/>
  <c r="S115" i="2"/>
  <c r="T115" i="2"/>
  <c r="S103" i="2"/>
  <c r="T103" i="2"/>
  <c r="S91" i="2"/>
  <c r="T91" i="2"/>
  <c r="S79" i="2"/>
  <c r="T79" i="2"/>
  <c r="S67" i="2"/>
  <c r="T67" i="2"/>
  <c r="S55" i="2"/>
  <c r="T55" i="2"/>
  <c r="S43" i="2"/>
  <c r="T43" i="2"/>
  <c r="S31" i="2"/>
  <c r="T31" i="2"/>
  <c r="P317" i="2"/>
  <c r="V329" i="2"/>
  <c r="T328" i="2"/>
  <c r="AG98" i="2"/>
  <c r="R327" i="2"/>
  <c r="R325" i="2"/>
  <c r="X322" i="2"/>
  <c r="T320" i="2"/>
  <c r="Z317" i="2"/>
  <c r="V315" i="2"/>
  <c r="R313" i="2"/>
  <c r="W310" i="2"/>
  <c r="Q307" i="2"/>
  <c r="U303" i="2"/>
  <c r="W297" i="2"/>
  <c r="U290" i="2"/>
  <c r="S283" i="2"/>
  <c r="Q276" i="2"/>
  <c r="Y268" i="2"/>
  <c r="W255" i="2"/>
  <c r="X231" i="2"/>
  <c r="U314" i="2"/>
  <c r="AA308" i="2"/>
  <c r="V308" i="2"/>
  <c r="W308" i="2"/>
  <c r="X308" i="2"/>
  <c r="Y308" i="2"/>
  <c r="Z308" i="2"/>
  <c r="Q308" i="2"/>
  <c r="AA248" i="2"/>
  <c r="R248" i="2"/>
  <c r="S248" i="2"/>
  <c r="V248" i="2"/>
  <c r="W248" i="2"/>
  <c r="X248" i="2"/>
  <c r="Y248" i="2"/>
  <c r="Z248" i="2"/>
  <c r="Q248" i="2"/>
  <c r="T248" i="2"/>
  <c r="S188" i="2"/>
  <c r="T188" i="2"/>
  <c r="S116" i="2"/>
  <c r="T116" i="2"/>
  <c r="S68" i="2"/>
  <c r="T68" i="2"/>
  <c r="S21" i="2"/>
  <c r="T21" i="2"/>
  <c r="R318" i="2"/>
  <c r="T318" i="2"/>
  <c r="U318" i="2"/>
  <c r="V318" i="2"/>
  <c r="AA318" i="2"/>
  <c r="W318" i="2"/>
  <c r="X318" i="2"/>
  <c r="R306" i="2"/>
  <c r="S306" i="2"/>
  <c r="T306" i="2"/>
  <c r="U306" i="2"/>
  <c r="AA306" i="2"/>
  <c r="V306" i="2"/>
  <c r="W306" i="2"/>
  <c r="X306" i="2"/>
  <c r="Y306" i="2"/>
  <c r="R294" i="2"/>
  <c r="S294" i="2"/>
  <c r="T294" i="2"/>
  <c r="AA294" i="2"/>
  <c r="U294" i="2"/>
  <c r="V294" i="2"/>
  <c r="W294" i="2"/>
  <c r="X294" i="2"/>
  <c r="Y294" i="2"/>
  <c r="Z294" i="2"/>
  <c r="R282" i="2"/>
  <c r="S282" i="2"/>
  <c r="AA282" i="2"/>
  <c r="T282" i="2"/>
  <c r="U282" i="2"/>
  <c r="V282" i="2"/>
  <c r="W282" i="2"/>
  <c r="X282" i="2"/>
  <c r="Y282" i="2"/>
  <c r="Z282" i="2"/>
  <c r="R270" i="2"/>
  <c r="AA270" i="2"/>
  <c r="S270" i="2"/>
  <c r="T270" i="2"/>
  <c r="U270" i="2"/>
  <c r="V270" i="2"/>
  <c r="W270" i="2"/>
  <c r="X270" i="2"/>
  <c r="Y270" i="2"/>
  <c r="Z270" i="2"/>
  <c r="AA258" i="2"/>
  <c r="R258" i="2"/>
  <c r="S258" i="2"/>
  <c r="T258" i="2"/>
  <c r="U258" i="2"/>
  <c r="V258" i="2"/>
  <c r="W258" i="2"/>
  <c r="X258" i="2"/>
  <c r="Y258" i="2"/>
  <c r="Z258" i="2"/>
  <c r="Y246" i="2"/>
  <c r="Z246" i="2"/>
  <c r="Q246" i="2"/>
  <c r="S246" i="2"/>
  <c r="T246" i="2"/>
  <c r="U246" i="2"/>
  <c r="V246" i="2"/>
  <c r="W246" i="2"/>
  <c r="X246" i="2"/>
  <c r="Y234" i="2"/>
  <c r="Z234" i="2"/>
  <c r="Q234" i="2"/>
  <c r="S234" i="2"/>
  <c r="T234" i="2"/>
  <c r="W234" i="2"/>
  <c r="X234" i="2"/>
  <c r="R234" i="2"/>
  <c r="AA234" i="2"/>
  <c r="U234" i="2"/>
  <c r="Y222" i="2"/>
  <c r="Z222" i="2"/>
  <c r="Q222" i="2"/>
  <c r="S222" i="2"/>
  <c r="T222" i="2"/>
  <c r="U222" i="2"/>
  <c r="V222" i="2"/>
  <c r="W222" i="2"/>
  <c r="X222" i="2"/>
  <c r="AA222" i="2"/>
  <c r="Y210" i="2"/>
  <c r="Z210" i="2"/>
  <c r="Q210" i="2"/>
  <c r="S210" i="2"/>
  <c r="T210" i="2"/>
  <c r="U210" i="2"/>
  <c r="V210" i="2"/>
  <c r="R210" i="2"/>
  <c r="W210" i="2"/>
  <c r="X210" i="2"/>
  <c r="AA210" i="2"/>
  <c r="Y198" i="2"/>
  <c r="Z198" i="2"/>
  <c r="Q198" i="2"/>
  <c r="S198" i="2"/>
  <c r="T198" i="2"/>
  <c r="U198" i="2"/>
  <c r="V198" i="2"/>
  <c r="W198" i="2"/>
  <c r="X198" i="2"/>
  <c r="AA198" i="2"/>
  <c r="S186" i="2"/>
  <c r="T186" i="2"/>
  <c r="S174" i="2"/>
  <c r="T174" i="2"/>
  <c r="S162" i="2"/>
  <c r="T162" i="2"/>
  <c r="S150" i="2"/>
  <c r="T150" i="2"/>
  <c r="S138" i="2"/>
  <c r="T138" i="2"/>
  <c r="S126" i="2"/>
  <c r="T126" i="2"/>
  <c r="S114" i="2"/>
  <c r="T114" i="2"/>
  <c r="S102" i="2"/>
  <c r="T102" i="2"/>
  <c r="S90" i="2"/>
  <c r="T90" i="2"/>
  <c r="S78" i="2"/>
  <c r="T78" i="2"/>
  <c r="S66" i="2"/>
  <c r="T66" i="2"/>
  <c r="S54" i="2"/>
  <c r="T54" i="2"/>
  <c r="S42" i="2"/>
  <c r="T42" i="2"/>
  <c r="S30" i="2"/>
  <c r="T30" i="2"/>
  <c r="P328" i="2"/>
  <c r="AD98" i="2"/>
  <c r="P268" i="2"/>
  <c r="S328" i="2"/>
  <c r="AF98" i="2"/>
  <c r="Q327" i="2"/>
  <c r="Y317" i="2"/>
  <c r="U315" i="2"/>
  <c r="V310" i="2"/>
  <c r="Z306" i="2"/>
  <c r="T303" i="2"/>
  <c r="Q283" i="2"/>
  <c r="U254" i="2"/>
  <c r="Q206" i="2"/>
  <c r="R206" i="2"/>
  <c r="S206" i="2"/>
  <c r="T206" i="2"/>
  <c r="U206" i="2"/>
  <c r="AA206" i="2"/>
  <c r="W206" i="2"/>
  <c r="X206" i="2"/>
  <c r="Y206" i="2"/>
  <c r="Z206" i="2"/>
  <c r="V206" i="2"/>
  <c r="AA313" i="2"/>
  <c r="T313" i="2"/>
  <c r="V313" i="2"/>
  <c r="W313" i="2"/>
  <c r="X313" i="2"/>
  <c r="Y313" i="2"/>
  <c r="Z313" i="2"/>
  <c r="S193" i="2"/>
  <c r="T193" i="2"/>
  <c r="Y228" i="2"/>
  <c r="Z228" i="2"/>
  <c r="AA228" i="2"/>
  <c r="Q228" i="2"/>
  <c r="S228" i="2"/>
  <c r="T228" i="2"/>
  <c r="X228" i="2"/>
  <c r="R228" i="2"/>
  <c r="U228" i="2"/>
  <c r="V228" i="2"/>
  <c r="S108" i="2"/>
  <c r="T108" i="2"/>
  <c r="AA311" i="2"/>
  <c r="Q311" i="2"/>
  <c r="R311" i="2"/>
  <c r="S311" i="2"/>
  <c r="T311" i="2"/>
  <c r="U311" i="2"/>
  <c r="V311" i="2"/>
  <c r="AA251" i="2"/>
  <c r="Q251" i="2"/>
  <c r="R251" i="2"/>
  <c r="S251" i="2"/>
  <c r="T251" i="2"/>
  <c r="U251" i="2"/>
  <c r="V251" i="2"/>
  <c r="W251" i="2"/>
  <c r="X251" i="2"/>
  <c r="Y251" i="2"/>
  <c r="Z251" i="2"/>
  <c r="S322" i="1"/>
  <c r="AA322" i="2"/>
  <c r="Z322" i="2"/>
  <c r="Q322" i="2"/>
  <c r="R322" i="2"/>
  <c r="S322" i="2"/>
  <c r="T322" i="2"/>
  <c r="U202" i="2"/>
  <c r="V202" i="2"/>
  <c r="AA202" i="2"/>
  <c r="W202" i="2"/>
  <c r="X202" i="2"/>
  <c r="Y202" i="2"/>
  <c r="Q202" i="2"/>
  <c r="R202" i="2"/>
  <c r="S202" i="2"/>
  <c r="T202" i="2"/>
  <c r="T82" i="2"/>
  <c r="S82" i="2"/>
  <c r="AA297" i="2"/>
  <c r="R297" i="2"/>
  <c r="V297" i="2"/>
  <c r="S201" i="2"/>
  <c r="AA201" i="2"/>
  <c r="T201" i="2"/>
  <c r="U201" i="2"/>
  <c r="V201" i="2"/>
  <c r="W201" i="2"/>
  <c r="Y201" i="2"/>
  <c r="Z201" i="2"/>
  <c r="Q201" i="2"/>
  <c r="R201" i="2"/>
  <c r="X201" i="2"/>
  <c r="S141" i="2"/>
  <c r="T141" i="2"/>
  <c r="S93" i="2"/>
  <c r="T93" i="2"/>
  <c r="S69" i="2"/>
  <c r="T69" i="2"/>
  <c r="AA320" i="2"/>
  <c r="V320" i="2"/>
  <c r="X320" i="2"/>
  <c r="Y320" i="2"/>
  <c r="Z320" i="2"/>
  <c r="AA260" i="2"/>
  <c r="V260" i="2"/>
  <c r="W260" i="2"/>
  <c r="X260" i="2"/>
  <c r="Y260" i="2"/>
  <c r="Z260" i="2"/>
  <c r="Q260" i="2"/>
  <c r="R260" i="2"/>
  <c r="S260" i="2"/>
  <c r="T260" i="2"/>
  <c r="AA212" i="2"/>
  <c r="Q212" i="2"/>
  <c r="R212" i="2"/>
  <c r="S212" i="2"/>
  <c r="T212" i="2"/>
  <c r="U212" i="2"/>
  <c r="W212" i="2"/>
  <c r="X212" i="2"/>
  <c r="Y212" i="2"/>
  <c r="Z212" i="2"/>
  <c r="S152" i="2"/>
  <c r="T152" i="2"/>
  <c r="S92" i="2"/>
  <c r="T92" i="2"/>
  <c r="S44" i="2"/>
  <c r="T44" i="2"/>
  <c r="U329" i="1"/>
  <c r="AE89" i="1"/>
  <c r="AA329" i="2"/>
  <c r="AA293" i="2"/>
  <c r="Q293" i="2"/>
  <c r="R293" i="2"/>
  <c r="S293" i="2"/>
  <c r="T293" i="2"/>
  <c r="U293" i="2"/>
  <c r="V293" i="2"/>
  <c r="W293" i="2"/>
  <c r="X293" i="2"/>
  <c r="Z293" i="2"/>
  <c r="AA281" i="2"/>
  <c r="Q281" i="2"/>
  <c r="R281" i="2"/>
  <c r="S281" i="2"/>
  <c r="T281" i="2"/>
  <c r="U281" i="2"/>
  <c r="V281" i="2"/>
  <c r="W281" i="2"/>
  <c r="X281" i="2"/>
  <c r="Z281" i="2"/>
  <c r="AA269" i="2"/>
  <c r="Q269" i="2"/>
  <c r="R269" i="2"/>
  <c r="S269" i="2"/>
  <c r="T269" i="2"/>
  <c r="U269" i="2"/>
  <c r="V269" i="2"/>
  <c r="W269" i="2"/>
  <c r="X269" i="2"/>
  <c r="Z269" i="2"/>
  <c r="AA257" i="2"/>
  <c r="Q257" i="2"/>
  <c r="R257" i="2"/>
  <c r="S257" i="2"/>
  <c r="T257" i="2"/>
  <c r="U257" i="2"/>
  <c r="V257" i="2"/>
  <c r="W257" i="2"/>
  <c r="X257" i="2"/>
  <c r="Y257" i="2"/>
  <c r="Z257" i="2"/>
  <c r="W245" i="2"/>
  <c r="X245" i="2"/>
  <c r="Y245" i="2"/>
  <c r="Z245" i="2"/>
  <c r="Q245" i="2"/>
  <c r="R245" i="2"/>
  <c r="AA245" i="2"/>
  <c r="S245" i="2"/>
  <c r="T245" i="2"/>
  <c r="U245" i="2"/>
  <c r="V245" i="2"/>
  <c r="W233" i="2"/>
  <c r="X233" i="2"/>
  <c r="Y233" i="2"/>
  <c r="Z233" i="2"/>
  <c r="Q233" i="2"/>
  <c r="R233" i="2"/>
  <c r="AA233" i="2"/>
  <c r="S233" i="2"/>
  <c r="T233" i="2"/>
  <c r="U233" i="2"/>
  <c r="V233" i="2"/>
  <c r="W221" i="2"/>
  <c r="X221" i="2"/>
  <c r="Y221" i="2"/>
  <c r="Z221" i="2"/>
  <c r="Q221" i="2"/>
  <c r="R221" i="2"/>
  <c r="S221" i="2"/>
  <c r="AA221" i="2"/>
  <c r="T221" i="2"/>
  <c r="U221" i="2"/>
  <c r="V221" i="2"/>
  <c r="W209" i="2"/>
  <c r="X209" i="2"/>
  <c r="Y209" i="2"/>
  <c r="Z209" i="2"/>
  <c r="Q209" i="2"/>
  <c r="R209" i="2"/>
  <c r="S209" i="2"/>
  <c r="AA209" i="2"/>
  <c r="T209" i="2"/>
  <c r="U209" i="2"/>
  <c r="V209" i="2"/>
  <c r="W197" i="2"/>
  <c r="X197" i="2"/>
  <c r="Y197" i="2"/>
  <c r="Z197" i="2"/>
  <c r="Q197" i="2"/>
  <c r="R197" i="2"/>
  <c r="S197" i="2"/>
  <c r="AA197" i="2"/>
  <c r="T197" i="2"/>
  <c r="U197" i="2"/>
  <c r="V197" i="2"/>
  <c r="S185" i="2"/>
  <c r="T185" i="2"/>
  <c r="S173" i="2"/>
  <c r="T173" i="2"/>
  <c r="S161" i="2"/>
  <c r="T161" i="2"/>
  <c r="S149" i="2"/>
  <c r="T149" i="2"/>
  <c r="S137" i="2"/>
  <c r="T137" i="2"/>
  <c r="S125" i="2"/>
  <c r="T125" i="2"/>
  <c r="S113" i="2"/>
  <c r="T113" i="2"/>
  <c r="S101" i="2"/>
  <c r="T101" i="2"/>
  <c r="S89" i="2"/>
  <c r="T89" i="2"/>
  <c r="S77" i="2"/>
  <c r="T77" i="2"/>
  <c r="S65" i="2"/>
  <c r="T65" i="2"/>
  <c r="S53" i="2"/>
  <c r="T53" i="2"/>
  <c r="S41" i="2"/>
  <c r="T41" i="2"/>
  <c r="S29" i="2"/>
  <c r="T29" i="2"/>
  <c r="P315" i="2"/>
  <c r="P267" i="2"/>
  <c r="T329" i="2"/>
  <c r="AG99" i="2"/>
  <c r="Z326" i="2"/>
  <c r="Z324" i="2"/>
  <c r="V322" i="2"/>
  <c r="R320" i="2"/>
  <c r="X317" i="2"/>
  <c r="T315" i="2"/>
  <c r="W309" i="2"/>
  <c r="Q306" i="2"/>
  <c r="U302" i="2"/>
  <c r="U296" i="2"/>
  <c r="S289" i="2"/>
  <c r="Q282" i="2"/>
  <c r="Y274" i="2"/>
  <c r="S253" i="2"/>
  <c r="Q226" i="2"/>
  <c r="AA290" i="2"/>
  <c r="V290" i="2"/>
  <c r="W290" i="2"/>
  <c r="X290" i="2"/>
  <c r="Y290" i="2"/>
  <c r="Z290" i="2"/>
  <c r="Q290" i="2"/>
  <c r="R290" i="2"/>
  <c r="T290" i="2"/>
  <c r="S146" i="2"/>
  <c r="T146" i="2"/>
  <c r="R302" i="2"/>
  <c r="AA301" i="2"/>
  <c r="T301" i="2"/>
  <c r="U301" i="2"/>
  <c r="V301" i="2"/>
  <c r="W301" i="2"/>
  <c r="X301" i="2"/>
  <c r="Y301" i="2"/>
  <c r="Z301" i="2"/>
  <c r="R301" i="2"/>
  <c r="Q241" i="2"/>
  <c r="R241" i="2"/>
  <c r="S241" i="2"/>
  <c r="AA241" i="2"/>
  <c r="U241" i="2"/>
  <c r="V241" i="2"/>
  <c r="T241" i="2"/>
  <c r="W241" i="2"/>
  <c r="X241" i="2"/>
  <c r="Y241" i="2"/>
  <c r="Z241" i="2"/>
  <c r="AA312" i="2"/>
  <c r="R312" i="2"/>
  <c r="T312" i="2"/>
  <c r="U312" i="2"/>
  <c r="V312" i="2"/>
  <c r="W312" i="2"/>
  <c r="X312" i="2"/>
  <c r="S192" i="2"/>
  <c r="T192" i="2"/>
  <c r="S36" i="2"/>
  <c r="T36" i="2"/>
  <c r="AA275" i="2"/>
  <c r="Q275" i="2"/>
  <c r="R275" i="2"/>
  <c r="S275" i="2"/>
  <c r="T275" i="2"/>
  <c r="U275" i="2"/>
  <c r="V275" i="2"/>
  <c r="W275" i="2"/>
  <c r="X275" i="2"/>
  <c r="Z275" i="2"/>
  <c r="AA286" i="2"/>
  <c r="Z286" i="2"/>
  <c r="Q286" i="2"/>
  <c r="R286" i="2"/>
  <c r="S286" i="2"/>
  <c r="T286" i="2"/>
  <c r="U286" i="2"/>
  <c r="V286" i="2"/>
  <c r="X286" i="2"/>
  <c r="T166" i="2"/>
  <c r="S166" i="2"/>
  <c r="T46" i="2"/>
  <c r="S46" i="2"/>
  <c r="AA321" i="2"/>
  <c r="R321" i="2"/>
  <c r="AA261" i="2"/>
  <c r="R261" i="2"/>
  <c r="V261" i="2"/>
  <c r="S213" i="2"/>
  <c r="AA213" i="2"/>
  <c r="T213" i="2"/>
  <c r="U213" i="2"/>
  <c r="V213" i="2"/>
  <c r="W213" i="2"/>
  <c r="Y213" i="2"/>
  <c r="Z213" i="2"/>
  <c r="Q213" i="2"/>
  <c r="R213" i="2"/>
  <c r="X213" i="2"/>
  <c r="S153" i="2"/>
  <c r="T153" i="2"/>
  <c r="S81" i="2"/>
  <c r="T81" i="2"/>
  <c r="AA284" i="2"/>
  <c r="V284" i="2"/>
  <c r="W284" i="2"/>
  <c r="X284" i="2"/>
  <c r="Y284" i="2"/>
  <c r="Z284" i="2"/>
  <c r="Q284" i="2"/>
  <c r="R284" i="2"/>
  <c r="T284" i="2"/>
  <c r="AA224" i="2"/>
  <c r="Q224" i="2"/>
  <c r="R224" i="2"/>
  <c r="S224" i="2"/>
  <c r="T224" i="2"/>
  <c r="U224" i="2"/>
  <c r="W224" i="2"/>
  <c r="X224" i="2"/>
  <c r="V224" i="2"/>
  <c r="Y224" i="2"/>
  <c r="Z224" i="2"/>
  <c r="S176" i="2"/>
  <c r="T176" i="2"/>
  <c r="S104" i="2"/>
  <c r="T104" i="2"/>
  <c r="S56" i="2"/>
  <c r="T56" i="2"/>
  <c r="AA305" i="2"/>
  <c r="Q305" i="2"/>
  <c r="R305" i="2"/>
  <c r="S305" i="2"/>
  <c r="T305" i="2"/>
  <c r="U305" i="2"/>
  <c r="V305" i="2"/>
  <c r="W305" i="2"/>
  <c r="T328" i="1"/>
  <c r="AD88" i="1"/>
  <c r="AA328" i="2"/>
  <c r="AA316" i="2"/>
  <c r="Z316" i="2"/>
  <c r="Q316" i="2"/>
  <c r="R316" i="2"/>
  <c r="S316" i="2"/>
  <c r="T316" i="2"/>
  <c r="AA304" i="2"/>
  <c r="Z304" i="2"/>
  <c r="Q304" i="2"/>
  <c r="R304" i="2"/>
  <c r="S304" i="2"/>
  <c r="T304" i="2"/>
  <c r="U304" i="2"/>
  <c r="AA292" i="2"/>
  <c r="Z292" i="2"/>
  <c r="Q292" i="2"/>
  <c r="R292" i="2"/>
  <c r="S292" i="2"/>
  <c r="T292" i="2"/>
  <c r="U292" i="2"/>
  <c r="V292" i="2"/>
  <c r="X292" i="2"/>
  <c r="AA280" i="2"/>
  <c r="Z280" i="2"/>
  <c r="Q280" i="2"/>
  <c r="R280" i="2"/>
  <c r="S280" i="2"/>
  <c r="T280" i="2"/>
  <c r="U280" i="2"/>
  <c r="V280" i="2"/>
  <c r="X280" i="2"/>
  <c r="AA268" i="2"/>
  <c r="Z268" i="2"/>
  <c r="Q268" i="2"/>
  <c r="R268" i="2"/>
  <c r="S268" i="2"/>
  <c r="T268" i="2"/>
  <c r="U268" i="2"/>
  <c r="V268" i="2"/>
  <c r="X268" i="2"/>
  <c r="AA256" i="2"/>
  <c r="Z256" i="2"/>
  <c r="Q256" i="2"/>
  <c r="R256" i="2"/>
  <c r="S256" i="2"/>
  <c r="T256" i="2"/>
  <c r="U256" i="2"/>
  <c r="V256" i="2"/>
  <c r="W256" i="2"/>
  <c r="X256" i="2"/>
  <c r="U244" i="2"/>
  <c r="V244" i="2"/>
  <c r="W244" i="2"/>
  <c r="X244" i="2"/>
  <c r="Y244" i="2"/>
  <c r="AA244" i="2"/>
  <c r="Q244" i="2"/>
  <c r="R244" i="2"/>
  <c r="S244" i="2"/>
  <c r="T244" i="2"/>
  <c r="Z244" i="2"/>
  <c r="U232" i="2"/>
  <c r="V232" i="2"/>
  <c r="W232" i="2"/>
  <c r="X232" i="2"/>
  <c r="Y232" i="2"/>
  <c r="AA232" i="2"/>
  <c r="Q232" i="2"/>
  <c r="R232" i="2"/>
  <c r="S232" i="2"/>
  <c r="T232" i="2"/>
  <c r="Z232" i="2"/>
  <c r="U220" i="2"/>
  <c r="V220" i="2"/>
  <c r="W220" i="2"/>
  <c r="X220" i="2"/>
  <c r="Y220" i="2"/>
  <c r="AA220" i="2"/>
  <c r="Q220" i="2"/>
  <c r="R220" i="2"/>
  <c r="S220" i="2"/>
  <c r="T220" i="2"/>
  <c r="Z220" i="2"/>
  <c r="U208" i="2"/>
  <c r="V208" i="2"/>
  <c r="W208" i="2"/>
  <c r="X208" i="2"/>
  <c r="Y208" i="2"/>
  <c r="AA208" i="2"/>
  <c r="Q208" i="2"/>
  <c r="R208" i="2"/>
  <c r="S208" i="2"/>
  <c r="T208" i="2"/>
  <c r="Z208" i="2"/>
  <c r="U196" i="2"/>
  <c r="V196" i="2"/>
  <c r="W196" i="2"/>
  <c r="X196" i="2"/>
  <c r="Y196" i="2"/>
  <c r="AA196" i="2"/>
  <c r="Q196" i="2"/>
  <c r="R196" i="2"/>
  <c r="S196" i="2"/>
  <c r="T196" i="2"/>
  <c r="Z196" i="2"/>
  <c r="S184" i="2"/>
  <c r="T184" i="2"/>
  <c r="S172" i="2"/>
  <c r="T172" i="2"/>
  <c r="T160" i="2"/>
  <c r="S160" i="2"/>
  <c r="T148" i="2"/>
  <c r="S148" i="2"/>
  <c r="T136" i="2"/>
  <c r="S136" i="2"/>
  <c r="T124" i="2"/>
  <c r="S124" i="2"/>
  <c r="T112" i="2"/>
  <c r="S112" i="2"/>
  <c r="T100" i="2"/>
  <c r="S100" i="2"/>
  <c r="T88" i="2"/>
  <c r="S88" i="2"/>
  <c r="T76" i="2"/>
  <c r="S76" i="2"/>
  <c r="T52" i="2"/>
  <c r="S52" i="2"/>
  <c r="T40" i="2"/>
  <c r="S40" i="2"/>
  <c r="T28" i="2"/>
  <c r="S28" i="2"/>
  <c r="P326" i="2"/>
  <c r="P314" i="2"/>
  <c r="P302" i="2"/>
  <c r="P290" i="2"/>
  <c r="P266" i="2"/>
  <c r="P254" i="2"/>
  <c r="P242" i="2"/>
  <c r="P230" i="2"/>
  <c r="P218" i="2"/>
  <c r="P206" i="2"/>
  <c r="S329" i="2"/>
  <c r="AF99" i="2"/>
  <c r="Q328" i="2"/>
  <c r="AE98" i="2"/>
  <c r="Y326" i="2"/>
  <c r="Y324" i="2"/>
  <c r="U322" i="2"/>
  <c r="Q320" i="2"/>
  <c r="Y312" i="2"/>
  <c r="V309" i="2"/>
  <c r="Z305" i="2"/>
  <c r="T302" i="2"/>
  <c r="S296" i="2"/>
  <c r="Q289" i="2"/>
  <c r="Y281" i="2"/>
  <c r="U266" i="2"/>
  <c r="Q252" i="2"/>
  <c r="R222" i="2"/>
  <c r="AA278" i="2"/>
  <c r="V278" i="2"/>
  <c r="W278" i="2"/>
  <c r="X278" i="2"/>
  <c r="Y278" i="2"/>
  <c r="Z278" i="2"/>
  <c r="Q278" i="2"/>
  <c r="R278" i="2"/>
  <c r="T278" i="2"/>
  <c r="S98" i="2"/>
  <c r="T98" i="2"/>
  <c r="S325" i="1"/>
  <c r="AA325" i="2"/>
  <c r="T325" i="2"/>
  <c r="V325" i="2"/>
  <c r="W325" i="2"/>
  <c r="X325" i="2"/>
  <c r="Y325" i="2"/>
  <c r="Z325" i="2"/>
  <c r="Q229" i="2"/>
  <c r="R229" i="2"/>
  <c r="S229" i="2"/>
  <c r="AA229" i="2"/>
  <c r="U229" i="2"/>
  <c r="V229" i="2"/>
  <c r="T229" i="2"/>
  <c r="W229" i="2"/>
  <c r="X229" i="2"/>
  <c r="Y229" i="2"/>
  <c r="Z229" i="2"/>
  <c r="AA264" i="2"/>
  <c r="R264" i="2"/>
  <c r="S264" i="2"/>
  <c r="T264" i="2"/>
  <c r="U264" i="2"/>
  <c r="V264" i="2"/>
  <c r="W264" i="2"/>
  <c r="X264" i="2"/>
  <c r="Y264" i="2"/>
  <c r="Z264" i="2"/>
  <c r="S168" i="2"/>
  <c r="T168" i="2"/>
  <c r="S120" i="2"/>
  <c r="T120" i="2"/>
  <c r="AA263" i="2"/>
  <c r="Q263" i="2"/>
  <c r="R263" i="2"/>
  <c r="S263" i="2"/>
  <c r="T263" i="2"/>
  <c r="U263" i="2"/>
  <c r="V263" i="2"/>
  <c r="W263" i="2"/>
  <c r="X263" i="2"/>
  <c r="Y263" i="2"/>
  <c r="Z263" i="2"/>
  <c r="AA274" i="2"/>
  <c r="Z274" i="2"/>
  <c r="Q274" i="2"/>
  <c r="R274" i="2"/>
  <c r="S274" i="2"/>
  <c r="T274" i="2"/>
  <c r="U274" i="2"/>
  <c r="V274" i="2"/>
  <c r="X274" i="2"/>
  <c r="U214" i="2"/>
  <c r="V214" i="2"/>
  <c r="AA214" i="2"/>
  <c r="W214" i="2"/>
  <c r="X214" i="2"/>
  <c r="Y214" i="2"/>
  <c r="Q214" i="2"/>
  <c r="R214" i="2"/>
  <c r="S214" i="2"/>
  <c r="T214" i="2"/>
  <c r="Z214" i="2"/>
  <c r="T94" i="2"/>
  <c r="S94" i="2"/>
  <c r="AA273" i="2"/>
  <c r="R273" i="2"/>
  <c r="V273" i="2"/>
  <c r="S165" i="2"/>
  <c r="T165" i="2"/>
  <c r="S326" i="1"/>
  <c r="AA272" i="2"/>
  <c r="V272" i="2"/>
  <c r="W272" i="2"/>
  <c r="X272" i="2"/>
  <c r="Y272" i="2"/>
  <c r="Z272" i="2"/>
  <c r="Q272" i="2"/>
  <c r="R272" i="2"/>
  <c r="T272" i="2"/>
  <c r="S140" i="2"/>
  <c r="T140" i="2"/>
  <c r="AA317" i="2"/>
  <c r="R317" i="2"/>
  <c r="S317" i="2"/>
  <c r="T317" i="2"/>
  <c r="U317" i="2"/>
  <c r="V317" i="2"/>
  <c r="S327" i="1"/>
  <c r="AA327" i="2"/>
  <c r="AA315" i="2"/>
  <c r="X315" i="2"/>
  <c r="Z315" i="2"/>
  <c r="Q315" i="2"/>
  <c r="R315" i="2"/>
  <c r="AA303" i="2"/>
  <c r="X303" i="2"/>
  <c r="Y303" i="2"/>
  <c r="Z303" i="2"/>
  <c r="Q303" i="2"/>
  <c r="R303" i="2"/>
  <c r="S303" i="2"/>
  <c r="AA291" i="2"/>
  <c r="X291" i="2"/>
  <c r="Y291" i="2"/>
  <c r="Z291" i="2"/>
  <c r="Q291" i="2"/>
  <c r="R291" i="2"/>
  <c r="S291" i="2"/>
  <c r="T291" i="2"/>
  <c r="V291" i="2"/>
  <c r="AA279" i="2"/>
  <c r="X279" i="2"/>
  <c r="Y279" i="2"/>
  <c r="Z279" i="2"/>
  <c r="Q279" i="2"/>
  <c r="R279" i="2"/>
  <c r="S279" i="2"/>
  <c r="T279" i="2"/>
  <c r="V279" i="2"/>
  <c r="AA267" i="2"/>
  <c r="X267" i="2"/>
  <c r="Y267" i="2"/>
  <c r="Z267" i="2"/>
  <c r="Q267" i="2"/>
  <c r="R267" i="2"/>
  <c r="S267" i="2"/>
  <c r="T267" i="2"/>
  <c r="U267" i="2"/>
  <c r="V267" i="2"/>
  <c r="AA255" i="2"/>
  <c r="X255" i="2"/>
  <c r="Y255" i="2"/>
  <c r="Z255" i="2"/>
  <c r="Q255" i="2"/>
  <c r="R255" i="2"/>
  <c r="S255" i="2"/>
  <c r="T255" i="2"/>
  <c r="U255" i="2"/>
  <c r="V255" i="2"/>
  <c r="S243" i="2"/>
  <c r="T243" i="2"/>
  <c r="U243" i="2"/>
  <c r="V243" i="2"/>
  <c r="W243" i="2"/>
  <c r="Y243" i="2"/>
  <c r="AA243" i="2"/>
  <c r="Z243" i="2"/>
  <c r="R243" i="2"/>
  <c r="X243" i="2"/>
  <c r="S231" i="2"/>
  <c r="T231" i="2"/>
  <c r="U231" i="2"/>
  <c r="V231" i="2"/>
  <c r="W231" i="2"/>
  <c r="Y231" i="2"/>
  <c r="AA231" i="2"/>
  <c r="Z231" i="2"/>
  <c r="Q231" i="2"/>
  <c r="R231" i="2"/>
  <c r="S219" i="2"/>
  <c r="T219" i="2"/>
  <c r="U219" i="2"/>
  <c r="V219" i="2"/>
  <c r="W219" i="2"/>
  <c r="Y219" i="2"/>
  <c r="AA219" i="2"/>
  <c r="Z219" i="2"/>
  <c r="Q219" i="2"/>
  <c r="R219" i="2"/>
  <c r="X219" i="2"/>
  <c r="S207" i="2"/>
  <c r="T207" i="2"/>
  <c r="U207" i="2"/>
  <c r="V207" i="2"/>
  <c r="W207" i="2"/>
  <c r="Y207" i="2"/>
  <c r="AA207" i="2"/>
  <c r="Z207" i="2"/>
  <c r="Q207" i="2"/>
  <c r="R207" i="2"/>
  <c r="S195" i="2"/>
  <c r="T195" i="2"/>
  <c r="S183" i="2"/>
  <c r="T183" i="2"/>
  <c r="S171" i="2"/>
  <c r="T171" i="2"/>
  <c r="S159" i="2"/>
  <c r="T159" i="2"/>
  <c r="S147" i="2"/>
  <c r="T147" i="2"/>
  <c r="S135" i="2"/>
  <c r="T135" i="2"/>
  <c r="S123" i="2"/>
  <c r="T123" i="2"/>
  <c r="S111" i="2"/>
  <c r="T111" i="2"/>
  <c r="S99" i="2"/>
  <c r="T99" i="2"/>
  <c r="S87" i="2"/>
  <c r="T87" i="2"/>
  <c r="S75" i="2"/>
  <c r="T75" i="2"/>
  <c r="S63" i="2"/>
  <c r="T63" i="2"/>
  <c r="S51" i="2"/>
  <c r="T51" i="2"/>
  <c r="S39" i="2"/>
  <c r="T39" i="2"/>
  <c r="S27" i="2"/>
  <c r="T27" i="2"/>
  <c r="P325" i="2"/>
  <c r="P313" i="2"/>
  <c r="P301" i="2"/>
  <c r="P289" i="2"/>
  <c r="P277" i="2"/>
  <c r="P265" i="2"/>
  <c r="P253" i="2"/>
  <c r="P241" i="2"/>
  <c r="P229" i="2"/>
  <c r="P217" i="2"/>
  <c r="P205" i="2"/>
  <c r="R329" i="2"/>
  <c r="Z327" i="2"/>
  <c r="W326" i="2"/>
  <c r="S324" i="2"/>
  <c r="U319" i="2"/>
  <c r="Q317" i="2"/>
  <c r="W314" i="2"/>
  <c r="S312" i="2"/>
  <c r="Y305" i="2"/>
  <c r="S302" i="2"/>
  <c r="S295" i="2"/>
  <c r="Q288" i="2"/>
  <c r="Y280" i="2"/>
  <c r="W273" i="2"/>
  <c r="S265" i="2"/>
  <c r="Y250" i="2"/>
  <c r="T217" i="2"/>
  <c r="U328" i="1"/>
  <c r="AE88" i="1"/>
  <c r="V328" i="1"/>
  <c r="AF88" i="1"/>
  <c r="W329" i="1"/>
  <c r="AG89" i="1"/>
  <c r="V329" i="1"/>
  <c r="AF89" i="1"/>
  <c r="Q328" i="1"/>
  <c r="AA88" i="1"/>
  <c r="W328" i="1"/>
  <c r="AG88" i="1"/>
  <c r="R329" i="1"/>
  <c r="AB89" i="1"/>
  <c r="X329" i="1"/>
  <c r="AH89" i="1"/>
  <c r="R328" i="1"/>
  <c r="AB88" i="1"/>
  <c r="X328" i="1"/>
  <c r="AH88" i="1"/>
  <c r="Q327" i="1"/>
  <c r="AA87" i="1"/>
  <c r="S329" i="1"/>
  <c r="AC89" i="1"/>
  <c r="AA89" i="1"/>
  <c r="S328" i="1"/>
  <c r="AC88" i="1"/>
  <c r="T327" i="1"/>
  <c r="T329" i="1"/>
  <c r="AD89" i="1"/>
  <c r="Q21" i="1"/>
  <c r="Q64" i="1"/>
  <c r="AK97" i="2"/>
  <c r="AE97" i="2"/>
  <c r="AF97" i="2"/>
  <c r="AG97" i="2"/>
  <c r="AH97" i="2"/>
  <c r="AI97" i="2"/>
  <c r="AJ97" i="2"/>
  <c r="B327" i="3"/>
  <c r="R327" i="1"/>
  <c r="AB87" i="1"/>
  <c r="AC87" i="1"/>
  <c r="AD87" i="1"/>
  <c r="U327" i="1"/>
  <c r="AE87" i="1"/>
  <c r="V327" i="1"/>
  <c r="AF87" i="1"/>
  <c r="W327" i="1"/>
  <c r="AG87" i="1"/>
  <c r="X327" i="1"/>
  <c r="AH87" i="1"/>
  <c r="AA86" i="1"/>
  <c r="T165" i="1"/>
  <c r="D154" i="4"/>
  <c r="D24" i="4"/>
  <c r="D111" i="4"/>
  <c r="D112" i="4"/>
  <c r="D34" i="4"/>
  <c r="D6" i="5"/>
  <c r="D4" i="5"/>
  <c r="D130" i="4"/>
  <c r="D131" i="4"/>
  <c r="D35" i="4"/>
  <c r="D12" i="4"/>
  <c r="C28" i="4"/>
  <c r="D155" i="4"/>
  <c r="B157" i="4"/>
  <c r="B158" i="4"/>
  <c r="Q22" i="1"/>
  <c r="R22" i="1"/>
  <c r="S22" i="1"/>
  <c r="T22" i="1"/>
  <c r="U22" i="1"/>
  <c r="V22" i="1"/>
  <c r="W22" i="1"/>
  <c r="X22" i="1"/>
  <c r="Q23" i="1"/>
  <c r="R23" i="1"/>
  <c r="S23" i="1"/>
  <c r="T23" i="1"/>
  <c r="U23" i="1"/>
  <c r="V23" i="1"/>
  <c r="W23" i="1"/>
  <c r="X23" i="1"/>
  <c r="Q24" i="1"/>
  <c r="R24" i="1"/>
  <c r="S24" i="1"/>
  <c r="T24" i="1"/>
  <c r="U24" i="1"/>
  <c r="V24" i="1"/>
  <c r="W24" i="1"/>
  <c r="X24" i="1"/>
  <c r="Q25" i="1"/>
  <c r="R25" i="1"/>
  <c r="S25" i="1"/>
  <c r="T25" i="1"/>
  <c r="U25" i="1"/>
  <c r="V25" i="1"/>
  <c r="W25" i="1"/>
  <c r="X25" i="1"/>
  <c r="Q26" i="1"/>
  <c r="R26" i="1"/>
  <c r="S26" i="1"/>
  <c r="T26" i="1"/>
  <c r="U26" i="1"/>
  <c r="V26" i="1"/>
  <c r="W26" i="1"/>
  <c r="X26" i="1"/>
  <c r="Q27" i="1"/>
  <c r="R27" i="1"/>
  <c r="S27" i="1"/>
  <c r="T27" i="1"/>
  <c r="U27" i="1"/>
  <c r="V27" i="1"/>
  <c r="W27" i="1"/>
  <c r="X27" i="1"/>
  <c r="Q28" i="1"/>
  <c r="R28" i="1"/>
  <c r="S28" i="1"/>
  <c r="T28" i="1"/>
  <c r="U28" i="1"/>
  <c r="V28" i="1"/>
  <c r="W28" i="1"/>
  <c r="X28" i="1"/>
  <c r="Q29" i="1"/>
  <c r="R29" i="1"/>
  <c r="S29" i="1"/>
  <c r="T29" i="1"/>
  <c r="U29" i="1"/>
  <c r="V29" i="1"/>
  <c r="W29" i="1"/>
  <c r="X29" i="1"/>
  <c r="Q30" i="1"/>
  <c r="R30" i="1"/>
  <c r="S30" i="1"/>
  <c r="T30" i="1"/>
  <c r="U30" i="1"/>
  <c r="V30" i="1"/>
  <c r="W30" i="1"/>
  <c r="X30" i="1"/>
  <c r="Q31" i="1"/>
  <c r="R31" i="1"/>
  <c r="S31" i="1"/>
  <c r="T31" i="1"/>
  <c r="U31" i="1"/>
  <c r="V31" i="1"/>
  <c r="W31" i="1"/>
  <c r="X31" i="1"/>
  <c r="Q32" i="1"/>
  <c r="R32" i="1"/>
  <c r="S32" i="1"/>
  <c r="T32" i="1"/>
  <c r="U32" i="1"/>
  <c r="V32" i="1"/>
  <c r="W32" i="1"/>
  <c r="X32" i="1"/>
  <c r="Q33" i="1"/>
  <c r="R33" i="1"/>
  <c r="S33" i="1"/>
  <c r="T33" i="1"/>
  <c r="U33" i="1"/>
  <c r="V33" i="1"/>
  <c r="W33" i="1"/>
  <c r="X33" i="1"/>
  <c r="Q34" i="1"/>
  <c r="R34" i="1"/>
  <c r="S34" i="1"/>
  <c r="T34" i="1"/>
  <c r="U34" i="1"/>
  <c r="V34" i="1"/>
  <c r="W34" i="1"/>
  <c r="X34" i="1"/>
  <c r="Q35" i="1"/>
  <c r="R35" i="1"/>
  <c r="S35" i="1"/>
  <c r="T35" i="1"/>
  <c r="U35" i="1"/>
  <c r="V35" i="1"/>
  <c r="W35" i="1"/>
  <c r="X35" i="1"/>
  <c r="Q36" i="1"/>
  <c r="R36" i="1"/>
  <c r="S36" i="1"/>
  <c r="T36" i="1"/>
  <c r="U36" i="1"/>
  <c r="V36" i="1"/>
  <c r="W36" i="1"/>
  <c r="X36" i="1"/>
  <c r="Q37" i="1"/>
  <c r="R37" i="1"/>
  <c r="S37" i="1"/>
  <c r="T37" i="1"/>
  <c r="U37" i="1"/>
  <c r="V37" i="1"/>
  <c r="W37" i="1"/>
  <c r="X37" i="1"/>
  <c r="Q38" i="1"/>
  <c r="R38" i="1"/>
  <c r="S38" i="1"/>
  <c r="T38" i="1"/>
  <c r="U38" i="1"/>
  <c r="V38" i="1"/>
  <c r="W38" i="1"/>
  <c r="X38" i="1"/>
  <c r="Q39" i="1"/>
  <c r="R39" i="1"/>
  <c r="S39" i="1"/>
  <c r="T39" i="1"/>
  <c r="U39" i="1"/>
  <c r="V39" i="1"/>
  <c r="W39" i="1"/>
  <c r="X39" i="1"/>
  <c r="Q40" i="1"/>
  <c r="R40" i="1"/>
  <c r="S40" i="1"/>
  <c r="T40" i="1"/>
  <c r="U40" i="1"/>
  <c r="V40" i="1"/>
  <c r="W40" i="1"/>
  <c r="X40" i="1"/>
  <c r="Q41" i="1"/>
  <c r="R41" i="1"/>
  <c r="S41" i="1"/>
  <c r="T41" i="1"/>
  <c r="U41" i="1"/>
  <c r="V41" i="1"/>
  <c r="W41" i="1"/>
  <c r="X41" i="1"/>
  <c r="Q42" i="1"/>
  <c r="R42" i="1"/>
  <c r="S42" i="1"/>
  <c r="T42" i="1"/>
  <c r="U42" i="1"/>
  <c r="V42" i="1"/>
  <c r="W42" i="1"/>
  <c r="X42" i="1"/>
  <c r="Q43" i="1"/>
  <c r="R43" i="1"/>
  <c r="S43" i="1"/>
  <c r="T43" i="1"/>
  <c r="U43" i="1"/>
  <c r="V43" i="1"/>
  <c r="W43" i="1"/>
  <c r="X43" i="1"/>
  <c r="Q44" i="1"/>
  <c r="R44" i="1"/>
  <c r="S44" i="1"/>
  <c r="T44" i="1"/>
  <c r="U44" i="1"/>
  <c r="V44" i="1"/>
  <c r="W44" i="1"/>
  <c r="X44" i="1"/>
  <c r="Q45" i="1"/>
  <c r="R45" i="1"/>
  <c r="S45" i="1"/>
  <c r="T45" i="1"/>
  <c r="U45" i="1"/>
  <c r="V45" i="1"/>
  <c r="W45" i="1"/>
  <c r="X45" i="1"/>
  <c r="Q46" i="1"/>
  <c r="R46" i="1"/>
  <c r="S46" i="1"/>
  <c r="T46" i="1"/>
  <c r="U46" i="1"/>
  <c r="V46" i="1"/>
  <c r="W46" i="1"/>
  <c r="X46" i="1"/>
  <c r="Q47" i="1"/>
  <c r="R47" i="1"/>
  <c r="S47" i="1"/>
  <c r="T47" i="1"/>
  <c r="U47" i="1"/>
  <c r="V47" i="1"/>
  <c r="W47" i="1"/>
  <c r="X47" i="1"/>
  <c r="Q48" i="1"/>
  <c r="R48" i="1"/>
  <c r="S48" i="1"/>
  <c r="T48" i="1"/>
  <c r="U48" i="1"/>
  <c r="V48" i="1"/>
  <c r="W48" i="1"/>
  <c r="X48" i="1"/>
  <c r="Q49" i="1"/>
  <c r="R49" i="1"/>
  <c r="S49" i="1"/>
  <c r="T49" i="1"/>
  <c r="U49" i="1"/>
  <c r="V49" i="1"/>
  <c r="W49" i="1"/>
  <c r="X49" i="1"/>
  <c r="Q50" i="1"/>
  <c r="R50" i="1"/>
  <c r="S50" i="1"/>
  <c r="T50" i="1"/>
  <c r="U50" i="1"/>
  <c r="V50" i="1"/>
  <c r="W50" i="1"/>
  <c r="X50" i="1"/>
  <c r="Q51" i="1"/>
  <c r="R51" i="1"/>
  <c r="S51" i="1"/>
  <c r="T51" i="1"/>
  <c r="U51" i="1"/>
  <c r="V51" i="1"/>
  <c r="W51" i="1"/>
  <c r="X51" i="1"/>
  <c r="Q52" i="1"/>
  <c r="R52" i="1"/>
  <c r="S52" i="1"/>
  <c r="T52" i="1"/>
  <c r="U52" i="1"/>
  <c r="V52" i="1"/>
  <c r="W52" i="1"/>
  <c r="X52" i="1"/>
  <c r="Q53" i="1"/>
  <c r="R53" i="1"/>
  <c r="S53" i="1"/>
  <c r="T53" i="1"/>
  <c r="U53" i="1"/>
  <c r="V53" i="1"/>
  <c r="W53" i="1"/>
  <c r="X53" i="1"/>
  <c r="Q54" i="1"/>
  <c r="R54" i="1"/>
  <c r="S54" i="1"/>
  <c r="T54" i="1"/>
  <c r="U54" i="1"/>
  <c r="V54" i="1"/>
  <c r="W54" i="1"/>
  <c r="X54" i="1"/>
  <c r="Q55" i="1"/>
  <c r="R55" i="1"/>
  <c r="S55" i="1"/>
  <c r="T55" i="1"/>
  <c r="U55" i="1"/>
  <c r="V55" i="1"/>
  <c r="W55" i="1"/>
  <c r="X55" i="1"/>
  <c r="Q56" i="1"/>
  <c r="R56" i="1"/>
  <c r="S56" i="1"/>
  <c r="T56" i="1"/>
  <c r="U56" i="1"/>
  <c r="V56" i="1"/>
  <c r="W56" i="1"/>
  <c r="X56" i="1"/>
  <c r="Q57" i="1"/>
  <c r="R57" i="1"/>
  <c r="S57" i="1"/>
  <c r="T57" i="1"/>
  <c r="U57" i="1"/>
  <c r="V57" i="1"/>
  <c r="W57" i="1"/>
  <c r="X57" i="1"/>
  <c r="Q58" i="1"/>
  <c r="R58" i="1"/>
  <c r="S58" i="1"/>
  <c r="T58" i="1"/>
  <c r="U58" i="1"/>
  <c r="V58" i="1"/>
  <c r="W58" i="1"/>
  <c r="X58" i="1"/>
  <c r="Q59" i="1"/>
  <c r="R59" i="1"/>
  <c r="S59" i="1"/>
  <c r="T59" i="1"/>
  <c r="U59" i="1"/>
  <c r="V59" i="1"/>
  <c r="W59" i="1"/>
  <c r="X59" i="1"/>
  <c r="Q60" i="1"/>
  <c r="R60" i="1"/>
  <c r="S60" i="1"/>
  <c r="T60" i="1"/>
  <c r="U60" i="1"/>
  <c r="V60" i="1"/>
  <c r="W60" i="1"/>
  <c r="X60" i="1"/>
  <c r="Q61" i="1"/>
  <c r="R61" i="1"/>
  <c r="S61" i="1"/>
  <c r="T61" i="1"/>
  <c r="U61" i="1"/>
  <c r="V61" i="1"/>
  <c r="W61" i="1"/>
  <c r="X61" i="1"/>
  <c r="Q62" i="1"/>
  <c r="R62" i="1"/>
  <c r="S62" i="1"/>
  <c r="T62" i="1"/>
  <c r="U62" i="1"/>
  <c r="V62" i="1"/>
  <c r="W62" i="1"/>
  <c r="X62" i="1"/>
  <c r="Q63" i="1"/>
  <c r="R63" i="1"/>
  <c r="S63" i="1"/>
  <c r="T63" i="1"/>
  <c r="U63" i="1"/>
  <c r="V63" i="1"/>
  <c r="W63" i="1"/>
  <c r="X63" i="1"/>
  <c r="R64" i="1"/>
  <c r="S64" i="1"/>
  <c r="T64" i="1"/>
  <c r="U64" i="1"/>
  <c r="V64" i="1"/>
  <c r="W64" i="1"/>
  <c r="X64" i="1"/>
  <c r="Q65" i="1"/>
  <c r="R65" i="1"/>
  <c r="S65" i="1"/>
  <c r="T65" i="1"/>
  <c r="U65" i="1"/>
  <c r="V65" i="1"/>
  <c r="W65" i="1"/>
  <c r="X65" i="1"/>
  <c r="Q66" i="1"/>
  <c r="R66" i="1"/>
  <c r="S66" i="1"/>
  <c r="T66" i="1"/>
  <c r="U66" i="1"/>
  <c r="V66" i="1"/>
  <c r="W66" i="1"/>
  <c r="X66" i="1"/>
  <c r="Q67" i="1"/>
  <c r="R67" i="1"/>
  <c r="S67" i="1"/>
  <c r="T67" i="1"/>
  <c r="U67" i="1"/>
  <c r="V67" i="1"/>
  <c r="W67" i="1"/>
  <c r="X67" i="1"/>
  <c r="Q68" i="1"/>
  <c r="R68" i="1"/>
  <c r="S68" i="1"/>
  <c r="T68" i="1"/>
  <c r="U68" i="1"/>
  <c r="V68" i="1"/>
  <c r="W68" i="1"/>
  <c r="X68" i="1"/>
  <c r="Q69" i="1"/>
  <c r="R69" i="1"/>
  <c r="S69" i="1"/>
  <c r="T69" i="1"/>
  <c r="U69" i="1"/>
  <c r="V69" i="1"/>
  <c r="W69" i="1"/>
  <c r="X69" i="1"/>
  <c r="Q70" i="1"/>
  <c r="R70" i="1"/>
  <c r="S70" i="1"/>
  <c r="T70" i="1"/>
  <c r="U70" i="1"/>
  <c r="V70" i="1"/>
  <c r="W70" i="1"/>
  <c r="X70" i="1"/>
  <c r="Q71" i="1"/>
  <c r="R71" i="1"/>
  <c r="S71" i="1"/>
  <c r="T71" i="1"/>
  <c r="U71" i="1"/>
  <c r="V71" i="1"/>
  <c r="W71" i="1"/>
  <c r="X71" i="1"/>
  <c r="Q72" i="1"/>
  <c r="R72" i="1"/>
  <c r="S72" i="1"/>
  <c r="T72" i="1"/>
  <c r="U72" i="1"/>
  <c r="V72" i="1"/>
  <c r="W72" i="1"/>
  <c r="X72" i="1"/>
  <c r="Q73" i="1"/>
  <c r="R73" i="1"/>
  <c r="S73" i="1"/>
  <c r="T73" i="1"/>
  <c r="U73" i="1"/>
  <c r="V73" i="1"/>
  <c r="W73" i="1"/>
  <c r="X73" i="1"/>
  <c r="Q74" i="1"/>
  <c r="R74" i="1"/>
  <c r="S74" i="1"/>
  <c r="T74" i="1"/>
  <c r="U74" i="1"/>
  <c r="V74" i="1"/>
  <c r="W74" i="1"/>
  <c r="X74" i="1"/>
  <c r="Q75" i="1"/>
  <c r="R75" i="1"/>
  <c r="S75" i="1"/>
  <c r="T75" i="1"/>
  <c r="U75" i="1"/>
  <c r="V75" i="1"/>
  <c r="W75" i="1"/>
  <c r="X75" i="1"/>
  <c r="Q76" i="1"/>
  <c r="R76" i="1"/>
  <c r="S76" i="1"/>
  <c r="T76" i="1"/>
  <c r="U76" i="1"/>
  <c r="V76" i="1"/>
  <c r="W76" i="1"/>
  <c r="X76" i="1"/>
  <c r="Q77" i="1"/>
  <c r="R77" i="1"/>
  <c r="S77" i="1"/>
  <c r="T77" i="1"/>
  <c r="U77" i="1"/>
  <c r="V77" i="1"/>
  <c r="W77" i="1"/>
  <c r="X77" i="1"/>
  <c r="Q78" i="1"/>
  <c r="R78" i="1"/>
  <c r="S78" i="1"/>
  <c r="T78" i="1"/>
  <c r="U78" i="1"/>
  <c r="V78" i="1"/>
  <c r="W78" i="1"/>
  <c r="X78" i="1"/>
  <c r="Q79" i="1"/>
  <c r="R79" i="1"/>
  <c r="S79" i="1"/>
  <c r="T79" i="1"/>
  <c r="U79" i="1"/>
  <c r="V79" i="1"/>
  <c r="W79" i="1"/>
  <c r="X79" i="1"/>
  <c r="Q80" i="1"/>
  <c r="R80" i="1"/>
  <c r="S80" i="1"/>
  <c r="T80" i="1"/>
  <c r="U80" i="1"/>
  <c r="V80" i="1"/>
  <c r="W80" i="1"/>
  <c r="X80" i="1"/>
  <c r="Q81" i="1"/>
  <c r="R81" i="1"/>
  <c r="S81" i="1"/>
  <c r="T81" i="1"/>
  <c r="U81" i="1"/>
  <c r="V81" i="1"/>
  <c r="W81" i="1"/>
  <c r="X81" i="1"/>
  <c r="Q82" i="1"/>
  <c r="R82" i="1"/>
  <c r="S82" i="1"/>
  <c r="T82" i="1"/>
  <c r="U82" i="1"/>
  <c r="V82" i="1"/>
  <c r="W82" i="1"/>
  <c r="X82" i="1"/>
  <c r="Q83" i="1"/>
  <c r="R83" i="1"/>
  <c r="S83" i="1"/>
  <c r="T83" i="1"/>
  <c r="U83" i="1"/>
  <c r="V83" i="1"/>
  <c r="W83" i="1"/>
  <c r="X83" i="1"/>
  <c r="Q84" i="1"/>
  <c r="R84" i="1"/>
  <c r="S84" i="1"/>
  <c r="T84" i="1"/>
  <c r="U84" i="1"/>
  <c r="V84" i="1"/>
  <c r="W84" i="1"/>
  <c r="X84" i="1"/>
  <c r="Q85" i="1"/>
  <c r="R85" i="1"/>
  <c r="S85" i="1"/>
  <c r="T85" i="1"/>
  <c r="U85" i="1"/>
  <c r="V85" i="1"/>
  <c r="W85" i="1"/>
  <c r="X85" i="1"/>
  <c r="Q86" i="1"/>
  <c r="R86" i="1"/>
  <c r="S86" i="1"/>
  <c r="T86" i="1"/>
  <c r="U86" i="1"/>
  <c r="V86" i="1"/>
  <c r="W86" i="1"/>
  <c r="X86" i="1"/>
  <c r="Q87" i="1"/>
  <c r="R87" i="1"/>
  <c r="S87" i="1"/>
  <c r="T87" i="1"/>
  <c r="U87" i="1"/>
  <c r="V87" i="1"/>
  <c r="W87" i="1"/>
  <c r="X87" i="1"/>
  <c r="Q88" i="1"/>
  <c r="R88" i="1"/>
  <c r="S88" i="1"/>
  <c r="T88" i="1"/>
  <c r="U88" i="1"/>
  <c r="V88" i="1"/>
  <c r="W88" i="1"/>
  <c r="X88" i="1"/>
  <c r="Q89" i="1"/>
  <c r="R89" i="1"/>
  <c r="S89" i="1"/>
  <c r="T89" i="1"/>
  <c r="U89" i="1"/>
  <c r="V89" i="1"/>
  <c r="W89" i="1"/>
  <c r="X89" i="1"/>
  <c r="Q90" i="1"/>
  <c r="R90" i="1"/>
  <c r="S90" i="1"/>
  <c r="T90" i="1"/>
  <c r="U90" i="1"/>
  <c r="V90" i="1"/>
  <c r="W90" i="1"/>
  <c r="X90" i="1"/>
  <c r="Q91" i="1"/>
  <c r="R91" i="1"/>
  <c r="S91" i="1"/>
  <c r="T91" i="1"/>
  <c r="U91" i="1"/>
  <c r="V91" i="1"/>
  <c r="W91" i="1"/>
  <c r="X91" i="1"/>
  <c r="Q92" i="1"/>
  <c r="R92" i="1"/>
  <c r="S92" i="1"/>
  <c r="T92" i="1"/>
  <c r="U92" i="1"/>
  <c r="V92" i="1"/>
  <c r="W92" i="1"/>
  <c r="X92" i="1"/>
  <c r="Q93" i="1"/>
  <c r="R93" i="1"/>
  <c r="S93" i="1"/>
  <c r="T93" i="1"/>
  <c r="U93" i="1"/>
  <c r="V93" i="1"/>
  <c r="W93" i="1"/>
  <c r="X93" i="1"/>
  <c r="Q94" i="1"/>
  <c r="R94" i="1"/>
  <c r="S94" i="1"/>
  <c r="T94" i="1"/>
  <c r="U94" i="1"/>
  <c r="V94" i="1"/>
  <c r="W94" i="1"/>
  <c r="X94" i="1"/>
  <c r="Q95" i="1"/>
  <c r="R95" i="1"/>
  <c r="S95" i="1"/>
  <c r="T95" i="1"/>
  <c r="U95" i="1"/>
  <c r="V95" i="1"/>
  <c r="W95" i="1"/>
  <c r="X95" i="1"/>
  <c r="Q96" i="1"/>
  <c r="R96" i="1"/>
  <c r="S96" i="1"/>
  <c r="T96" i="1"/>
  <c r="U96" i="1"/>
  <c r="V96" i="1"/>
  <c r="W96" i="1"/>
  <c r="X96" i="1"/>
  <c r="Q97" i="1"/>
  <c r="R97" i="1"/>
  <c r="S97" i="1"/>
  <c r="T97" i="1"/>
  <c r="U97" i="1"/>
  <c r="V97" i="1"/>
  <c r="W97" i="1"/>
  <c r="X97" i="1"/>
  <c r="Q98" i="1"/>
  <c r="R98" i="1"/>
  <c r="S98" i="1"/>
  <c r="T98" i="1"/>
  <c r="U98" i="1"/>
  <c r="V98" i="1"/>
  <c r="W98" i="1"/>
  <c r="X98" i="1"/>
  <c r="Q99" i="1"/>
  <c r="R99" i="1"/>
  <c r="S99" i="1"/>
  <c r="T99" i="1"/>
  <c r="U99" i="1"/>
  <c r="V99" i="1"/>
  <c r="W99" i="1"/>
  <c r="X99" i="1"/>
  <c r="Q100" i="1"/>
  <c r="R100" i="1"/>
  <c r="S100" i="1"/>
  <c r="T100" i="1"/>
  <c r="U100" i="1"/>
  <c r="V100" i="1"/>
  <c r="W100" i="1"/>
  <c r="X100" i="1"/>
  <c r="Q101" i="1"/>
  <c r="R101" i="1"/>
  <c r="S101" i="1"/>
  <c r="T101" i="1"/>
  <c r="U101" i="1"/>
  <c r="V101" i="1"/>
  <c r="W101" i="1"/>
  <c r="X101" i="1"/>
  <c r="Q102" i="1"/>
  <c r="R102" i="1"/>
  <c r="S102" i="1"/>
  <c r="T102" i="1"/>
  <c r="U102" i="1"/>
  <c r="V102" i="1"/>
  <c r="W102" i="1"/>
  <c r="X102" i="1"/>
  <c r="Q103" i="1"/>
  <c r="R103" i="1"/>
  <c r="S103" i="1"/>
  <c r="T103" i="1"/>
  <c r="U103" i="1"/>
  <c r="V103" i="1"/>
  <c r="W103" i="1"/>
  <c r="X103" i="1"/>
  <c r="Q104" i="1"/>
  <c r="R104" i="1"/>
  <c r="S104" i="1"/>
  <c r="T104" i="1"/>
  <c r="U104" i="1"/>
  <c r="V104" i="1"/>
  <c r="W104" i="1"/>
  <c r="X104" i="1"/>
  <c r="Q105" i="1"/>
  <c r="R105" i="1"/>
  <c r="S105" i="1"/>
  <c r="T105" i="1"/>
  <c r="U105" i="1"/>
  <c r="V105" i="1"/>
  <c r="W105" i="1"/>
  <c r="X105" i="1"/>
  <c r="Q106" i="1"/>
  <c r="R106" i="1"/>
  <c r="S106" i="1"/>
  <c r="T106" i="1"/>
  <c r="U106" i="1"/>
  <c r="V106" i="1"/>
  <c r="W106" i="1"/>
  <c r="X106" i="1"/>
  <c r="Q107" i="1"/>
  <c r="R107" i="1"/>
  <c r="S107" i="1"/>
  <c r="T107" i="1"/>
  <c r="U107" i="1"/>
  <c r="V107" i="1"/>
  <c r="W107" i="1"/>
  <c r="X107" i="1"/>
  <c r="Q108" i="1"/>
  <c r="R108" i="1"/>
  <c r="S108" i="1"/>
  <c r="T108" i="1"/>
  <c r="U108" i="1"/>
  <c r="V108" i="1"/>
  <c r="W108" i="1"/>
  <c r="X108" i="1"/>
  <c r="Q109" i="1"/>
  <c r="R109" i="1"/>
  <c r="S109" i="1"/>
  <c r="T109" i="1"/>
  <c r="U109" i="1"/>
  <c r="V109" i="1"/>
  <c r="W109" i="1"/>
  <c r="X109" i="1"/>
  <c r="Q110" i="1"/>
  <c r="R110" i="1"/>
  <c r="S110" i="1"/>
  <c r="T110" i="1"/>
  <c r="U110" i="1"/>
  <c r="V110" i="1"/>
  <c r="W110" i="1"/>
  <c r="X110" i="1"/>
  <c r="Q111" i="1"/>
  <c r="R111" i="1"/>
  <c r="S111" i="1"/>
  <c r="T111" i="1"/>
  <c r="U111" i="1"/>
  <c r="V111" i="1"/>
  <c r="W111" i="1"/>
  <c r="X111" i="1"/>
  <c r="Q112" i="1"/>
  <c r="R112" i="1"/>
  <c r="S112" i="1"/>
  <c r="T112" i="1"/>
  <c r="U112" i="1"/>
  <c r="V112" i="1"/>
  <c r="W112" i="1"/>
  <c r="X112" i="1"/>
  <c r="Q113" i="1"/>
  <c r="R113" i="1"/>
  <c r="S113" i="1"/>
  <c r="T113" i="1"/>
  <c r="U113" i="1"/>
  <c r="V113" i="1"/>
  <c r="W113" i="1"/>
  <c r="X113" i="1"/>
  <c r="Q114" i="1"/>
  <c r="R114" i="1"/>
  <c r="S114" i="1"/>
  <c r="T114" i="1"/>
  <c r="U114" i="1"/>
  <c r="V114" i="1"/>
  <c r="W114" i="1"/>
  <c r="X114" i="1"/>
  <c r="Q115" i="1"/>
  <c r="R115" i="1"/>
  <c r="S115" i="1"/>
  <c r="T115" i="1"/>
  <c r="U115" i="1"/>
  <c r="V115" i="1"/>
  <c r="W115" i="1"/>
  <c r="X115" i="1"/>
  <c r="Q116" i="1"/>
  <c r="R116" i="1"/>
  <c r="S116" i="1"/>
  <c r="T116" i="1"/>
  <c r="U116" i="1"/>
  <c r="V116" i="1"/>
  <c r="W116" i="1"/>
  <c r="X116" i="1"/>
  <c r="Q117" i="1"/>
  <c r="R117" i="1"/>
  <c r="S117" i="1"/>
  <c r="T117" i="1"/>
  <c r="U117" i="1"/>
  <c r="V117" i="1"/>
  <c r="W117" i="1"/>
  <c r="X117" i="1"/>
  <c r="Q118" i="1"/>
  <c r="R118" i="1"/>
  <c r="S118" i="1"/>
  <c r="T118" i="1"/>
  <c r="U118" i="1"/>
  <c r="V118" i="1"/>
  <c r="W118" i="1"/>
  <c r="X118" i="1"/>
  <c r="Q119" i="1"/>
  <c r="R119" i="1"/>
  <c r="S119" i="1"/>
  <c r="T119" i="1"/>
  <c r="U119" i="1"/>
  <c r="V119" i="1"/>
  <c r="W119" i="1"/>
  <c r="X119" i="1"/>
  <c r="Q120" i="1"/>
  <c r="R120" i="1"/>
  <c r="S120" i="1"/>
  <c r="T120" i="1"/>
  <c r="U120" i="1"/>
  <c r="V120" i="1"/>
  <c r="W120" i="1"/>
  <c r="X120" i="1"/>
  <c r="Q121" i="1"/>
  <c r="R121" i="1"/>
  <c r="S121" i="1"/>
  <c r="T121" i="1"/>
  <c r="U121" i="1"/>
  <c r="V121" i="1"/>
  <c r="W121" i="1"/>
  <c r="X121" i="1"/>
  <c r="Q122" i="1"/>
  <c r="R122" i="1"/>
  <c r="S122" i="1"/>
  <c r="T122" i="1"/>
  <c r="U122" i="1"/>
  <c r="V122" i="1"/>
  <c r="W122" i="1"/>
  <c r="X122" i="1"/>
  <c r="Q123" i="1"/>
  <c r="R123" i="1"/>
  <c r="S123" i="1"/>
  <c r="T123" i="1"/>
  <c r="U123" i="1"/>
  <c r="V123" i="1"/>
  <c r="W123" i="1"/>
  <c r="X123" i="1"/>
  <c r="Q124" i="1"/>
  <c r="R124" i="1"/>
  <c r="S124" i="1"/>
  <c r="T124" i="1"/>
  <c r="U124" i="1"/>
  <c r="V124" i="1"/>
  <c r="W124" i="1"/>
  <c r="X124" i="1"/>
  <c r="Q125" i="1"/>
  <c r="R125" i="1"/>
  <c r="S125" i="1"/>
  <c r="T125" i="1"/>
  <c r="U125" i="1"/>
  <c r="V125" i="1"/>
  <c r="W125" i="1"/>
  <c r="X125" i="1"/>
  <c r="Q126" i="1"/>
  <c r="R126" i="1"/>
  <c r="S126" i="1"/>
  <c r="T126" i="1"/>
  <c r="U126" i="1"/>
  <c r="V126" i="1"/>
  <c r="W126" i="1"/>
  <c r="X126" i="1"/>
  <c r="Q127" i="1"/>
  <c r="R127" i="1"/>
  <c r="S127" i="1"/>
  <c r="T127" i="1"/>
  <c r="U127" i="1"/>
  <c r="V127" i="1"/>
  <c r="W127" i="1"/>
  <c r="X127" i="1"/>
  <c r="Q128" i="1"/>
  <c r="R128" i="1"/>
  <c r="S128" i="1"/>
  <c r="T128" i="1"/>
  <c r="U128" i="1"/>
  <c r="V128" i="1"/>
  <c r="W128" i="1"/>
  <c r="X128" i="1"/>
  <c r="Q129" i="1"/>
  <c r="R129" i="1"/>
  <c r="S129" i="1"/>
  <c r="T129" i="1"/>
  <c r="U129" i="1"/>
  <c r="V129" i="1"/>
  <c r="W129" i="1"/>
  <c r="X129" i="1"/>
  <c r="Q130" i="1"/>
  <c r="R130" i="1"/>
  <c r="S130" i="1"/>
  <c r="T130" i="1"/>
  <c r="U130" i="1"/>
  <c r="V130" i="1"/>
  <c r="W130" i="1"/>
  <c r="X130" i="1"/>
  <c r="Q131" i="1"/>
  <c r="R131" i="1"/>
  <c r="S131" i="1"/>
  <c r="T131" i="1"/>
  <c r="U131" i="1"/>
  <c r="V131" i="1"/>
  <c r="W131" i="1"/>
  <c r="X131" i="1"/>
  <c r="Q132" i="1"/>
  <c r="R132" i="1"/>
  <c r="S132" i="1"/>
  <c r="T132" i="1"/>
  <c r="U132" i="1"/>
  <c r="V132" i="1"/>
  <c r="W132" i="1"/>
  <c r="X132" i="1"/>
  <c r="Q133" i="1"/>
  <c r="R133" i="1"/>
  <c r="S133" i="1"/>
  <c r="T133" i="1"/>
  <c r="U133" i="1"/>
  <c r="V133" i="1"/>
  <c r="W133" i="1"/>
  <c r="X133" i="1"/>
  <c r="Q134" i="1"/>
  <c r="R134" i="1"/>
  <c r="S134" i="1"/>
  <c r="T134" i="1"/>
  <c r="U134" i="1"/>
  <c r="V134" i="1"/>
  <c r="W134" i="1"/>
  <c r="X134" i="1"/>
  <c r="Q135" i="1"/>
  <c r="R135" i="1"/>
  <c r="S135" i="1"/>
  <c r="T135" i="1"/>
  <c r="U135" i="1"/>
  <c r="V135" i="1"/>
  <c r="W135" i="1"/>
  <c r="X135" i="1"/>
  <c r="Q136" i="1"/>
  <c r="R136" i="1"/>
  <c r="S136" i="1"/>
  <c r="T136" i="1"/>
  <c r="U136" i="1"/>
  <c r="V136" i="1"/>
  <c r="W136" i="1"/>
  <c r="X136" i="1"/>
  <c r="Q137" i="1"/>
  <c r="R137" i="1"/>
  <c r="S137" i="1"/>
  <c r="T137" i="1"/>
  <c r="U137" i="1"/>
  <c r="V137" i="1"/>
  <c r="W137" i="1"/>
  <c r="X137" i="1"/>
  <c r="Q138" i="1"/>
  <c r="R138" i="1"/>
  <c r="S138" i="1"/>
  <c r="T138" i="1"/>
  <c r="U138" i="1"/>
  <c r="V138" i="1"/>
  <c r="W138" i="1"/>
  <c r="X138" i="1"/>
  <c r="Q139" i="1"/>
  <c r="R139" i="1"/>
  <c r="S139" i="1"/>
  <c r="T139" i="1"/>
  <c r="U139" i="1"/>
  <c r="V139" i="1"/>
  <c r="W139" i="1"/>
  <c r="X139" i="1"/>
  <c r="Q140" i="1"/>
  <c r="R140" i="1"/>
  <c r="S140" i="1"/>
  <c r="T140" i="1"/>
  <c r="U140" i="1"/>
  <c r="V140" i="1"/>
  <c r="W140" i="1"/>
  <c r="X140" i="1"/>
  <c r="Q141" i="1"/>
  <c r="R141" i="1"/>
  <c r="S141" i="1"/>
  <c r="T141" i="1"/>
  <c r="U141" i="1"/>
  <c r="V141" i="1"/>
  <c r="W141" i="1"/>
  <c r="X141" i="1"/>
  <c r="Q142" i="1"/>
  <c r="R142" i="1"/>
  <c r="S142" i="1"/>
  <c r="T142" i="1"/>
  <c r="U142" i="1"/>
  <c r="V142" i="1"/>
  <c r="W142" i="1"/>
  <c r="X142" i="1"/>
  <c r="Q143" i="1"/>
  <c r="R143" i="1"/>
  <c r="S143" i="1"/>
  <c r="T143" i="1"/>
  <c r="U143" i="1"/>
  <c r="V143" i="1"/>
  <c r="W143" i="1"/>
  <c r="X143" i="1"/>
  <c r="Q144" i="1"/>
  <c r="R144" i="1"/>
  <c r="S144" i="1"/>
  <c r="T144" i="1"/>
  <c r="U144" i="1"/>
  <c r="V144" i="1"/>
  <c r="W144" i="1"/>
  <c r="X144" i="1"/>
  <c r="Q145" i="1"/>
  <c r="R145" i="1"/>
  <c r="S145" i="1"/>
  <c r="T145" i="1"/>
  <c r="U145" i="1"/>
  <c r="V145" i="1"/>
  <c r="W145" i="1"/>
  <c r="X145" i="1"/>
  <c r="Q146" i="1"/>
  <c r="R146" i="1"/>
  <c r="S146" i="1"/>
  <c r="T146" i="1"/>
  <c r="U146" i="1"/>
  <c r="V146" i="1"/>
  <c r="W146" i="1"/>
  <c r="X146" i="1"/>
  <c r="Q147" i="1"/>
  <c r="R147" i="1"/>
  <c r="S147" i="1"/>
  <c r="T147" i="1"/>
  <c r="U147" i="1"/>
  <c r="V147" i="1"/>
  <c r="W147" i="1"/>
  <c r="X147" i="1"/>
  <c r="Q148" i="1"/>
  <c r="R148" i="1"/>
  <c r="S148" i="1"/>
  <c r="T148" i="1"/>
  <c r="U148" i="1"/>
  <c r="V148" i="1"/>
  <c r="W148" i="1"/>
  <c r="X148" i="1"/>
  <c r="Q149" i="1"/>
  <c r="R149" i="1"/>
  <c r="S149" i="1"/>
  <c r="T149" i="1"/>
  <c r="U149" i="1"/>
  <c r="V149" i="1"/>
  <c r="W149" i="1"/>
  <c r="X149" i="1"/>
  <c r="Q150" i="1"/>
  <c r="R150" i="1"/>
  <c r="S150" i="1"/>
  <c r="T150" i="1"/>
  <c r="U150" i="1"/>
  <c r="V150" i="1"/>
  <c r="W150" i="1"/>
  <c r="X150" i="1"/>
  <c r="Q151" i="1"/>
  <c r="R151" i="1"/>
  <c r="S151" i="1"/>
  <c r="T151" i="1"/>
  <c r="U151" i="1"/>
  <c r="V151" i="1"/>
  <c r="W151" i="1"/>
  <c r="X151" i="1"/>
  <c r="Q152" i="1"/>
  <c r="R152" i="1"/>
  <c r="S152" i="1"/>
  <c r="T152" i="1"/>
  <c r="U152" i="1"/>
  <c r="V152" i="1"/>
  <c r="W152" i="1"/>
  <c r="X152" i="1"/>
  <c r="Q153" i="1"/>
  <c r="R153" i="1"/>
  <c r="S153" i="1"/>
  <c r="T153" i="1"/>
  <c r="U153" i="1"/>
  <c r="V153" i="1"/>
  <c r="W153" i="1"/>
  <c r="X153" i="1"/>
  <c r="Q154" i="1"/>
  <c r="R154" i="1"/>
  <c r="S154" i="1"/>
  <c r="T154" i="1"/>
  <c r="U154" i="1"/>
  <c r="V154" i="1"/>
  <c r="W154" i="1"/>
  <c r="X154" i="1"/>
  <c r="Q155" i="1"/>
  <c r="R155" i="1"/>
  <c r="S155" i="1"/>
  <c r="T155" i="1"/>
  <c r="U155" i="1"/>
  <c r="V155" i="1"/>
  <c r="W155" i="1"/>
  <c r="X155" i="1"/>
  <c r="Q156" i="1"/>
  <c r="R156" i="1"/>
  <c r="S156" i="1"/>
  <c r="T156" i="1"/>
  <c r="U156" i="1"/>
  <c r="V156" i="1"/>
  <c r="W156" i="1"/>
  <c r="X156" i="1"/>
  <c r="Q157" i="1"/>
  <c r="R157" i="1"/>
  <c r="S157" i="1"/>
  <c r="T157" i="1"/>
  <c r="U157" i="1"/>
  <c r="V157" i="1"/>
  <c r="W157" i="1"/>
  <c r="X157" i="1"/>
  <c r="Q158" i="1"/>
  <c r="R158" i="1"/>
  <c r="S158" i="1"/>
  <c r="T158" i="1"/>
  <c r="U158" i="1"/>
  <c r="V158" i="1"/>
  <c r="W158" i="1"/>
  <c r="X158" i="1"/>
  <c r="Q159" i="1"/>
  <c r="R159" i="1"/>
  <c r="S159" i="1"/>
  <c r="T159" i="1"/>
  <c r="U159" i="1"/>
  <c r="V159" i="1"/>
  <c r="W159" i="1"/>
  <c r="X159" i="1"/>
  <c r="Q160" i="1"/>
  <c r="R160" i="1"/>
  <c r="S160" i="1"/>
  <c r="T160" i="1"/>
  <c r="U160" i="1"/>
  <c r="V160" i="1"/>
  <c r="W160" i="1"/>
  <c r="X160" i="1"/>
  <c r="Q161" i="1"/>
  <c r="R161" i="1"/>
  <c r="S161" i="1"/>
  <c r="T161" i="1"/>
  <c r="U161" i="1"/>
  <c r="V161" i="1"/>
  <c r="W161" i="1"/>
  <c r="X161" i="1"/>
  <c r="Q162" i="1"/>
  <c r="R162" i="1"/>
  <c r="S162" i="1"/>
  <c r="T162" i="1"/>
  <c r="U162" i="1"/>
  <c r="V162" i="1"/>
  <c r="W162" i="1"/>
  <c r="X162" i="1"/>
  <c r="Q163" i="1"/>
  <c r="R163" i="1"/>
  <c r="S163" i="1"/>
  <c r="T163" i="1"/>
  <c r="U163" i="1"/>
  <c r="V163" i="1"/>
  <c r="W163" i="1"/>
  <c r="X163" i="1"/>
  <c r="Q164" i="1"/>
  <c r="R164" i="1"/>
  <c r="S164" i="1"/>
  <c r="T164" i="1"/>
  <c r="U164" i="1"/>
  <c r="V164" i="1"/>
  <c r="W164" i="1"/>
  <c r="X164" i="1"/>
  <c r="Q165" i="1"/>
  <c r="R165" i="1"/>
  <c r="S165" i="1"/>
  <c r="U165" i="1"/>
  <c r="V165" i="1"/>
  <c r="W165" i="1"/>
  <c r="X165" i="1"/>
  <c r="Q166" i="1"/>
  <c r="R166" i="1"/>
  <c r="S166" i="1"/>
  <c r="T166" i="1"/>
  <c r="U166" i="1"/>
  <c r="V166" i="1"/>
  <c r="W166" i="1"/>
  <c r="X166" i="1"/>
  <c r="Q167" i="1"/>
  <c r="R167" i="1"/>
  <c r="S167" i="1"/>
  <c r="T167" i="1"/>
  <c r="U167" i="1"/>
  <c r="V167" i="1"/>
  <c r="W167" i="1"/>
  <c r="X167" i="1"/>
  <c r="Q168" i="1"/>
  <c r="R168" i="1"/>
  <c r="S168" i="1"/>
  <c r="T168" i="1"/>
  <c r="U168" i="1"/>
  <c r="V168" i="1"/>
  <c r="W168" i="1"/>
  <c r="X168" i="1"/>
  <c r="Q169" i="1"/>
  <c r="R169" i="1"/>
  <c r="S169" i="1"/>
  <c r="T169" i="1"/>
  <c r="U169" i="1"/>
  <c r="V169" i="1"/>
  <c r="W169" i="1"/>
  <c r="X169" i="1"/>
  <c r="Q170" i="1"/>
  <c r="R170" i="1"/>
  <c r="S170" i="1"/>
  <c r="T170" i="1"/>
  <c r="U170" i="1"/>
  <c r="V170" i="1"/>
  <c r="W170" i="1"/>
  <c r="X170" i="1"/>
  <c r="Q171" i="1"/>
  <c r="R171" i="1"/>
  <c r="S171" i="1"/>
  <c r="T171" i="1"/>
  <c r="U171" i="1"/>
  <c r="V171" i="1"/>
  <c r="W171" i="1"/>
  <c r="X171" i="1"/>
  <c r="Q172" i="1"/>
  <c r="R172" i="1"/>
  <c r="S172" i="1"/>
  <c r="T172" i="1"/>
  <c r="U172" i="1"/>
  <c r="V172" i="1"/>
  <c r="W172" i="1"/>
  <c r="X172" i="1"/>
  <c r="Q173" i="1"/>
  <c r="R173" i="1"/>
  <c r="S173" i="1"/>
  <c r="T173" i="1"/>
  <c r="U173" i="1"/>
  <c r="V173" i="1"/>
  <c r="W173" i="1"/>
  <c r="X173" i="1"/>
  <c r="Q174" i="1"/>
  <c r="R174" i="1"/>
  <c r="S174" i="1"/>
  <c r="T174" i="1"/>
  <c r="U174" i="1"/>
  <c r="V174" i="1"/>
  <c r="W174" i="1"/>
  <c r="X174" i="1"/>
  <c r="Q175" i="1"/>
  <c r="R175" i="1"/>
  <c r="S175" i="1"/>
  <c r="T175" i="1"/>
  <c r="U175" i="1"/>
  <c r="V175" i="1"/>
  <c r="W175" i="1"/>
  <c r="X175" i="1"/>
  <c r="Q176" i="1"/>
  <c r="R176" i="1"/>
  <c r="S176" i="1"/>
  <c r="T176" i="1"/>
  <c r="U176" i="1"/>
  <c r="V176" i="1"/>
  <c r="W176" i="1"/>
  <c r="X176" i="1"/>
  <c r="Q177" i="1"/>
  <c r="R177" i="1"/>
  <c r="S177" i="1"/>
  <c r="T177" i="1"/>
  <c r="U177" i="1"/>
  <c r="V177" i="1"/>
  <c r="W177" i="1"/>
  <c r="X177" i="1"/>
  <c r="Q178" i="1"/>
  <c r="R178" i="1"/>
  <c r="S178" i="1"/>
  <c r="T178" i="1"/>
  <c r="U178" i="1"/>
  <c r="V178" i="1"/>
  <c r="W178" i="1"/>
  <c r="X178" i="1"/>
  <c r="Q179" i="1"/>
  <c r="R179" i="1"/>
  <c r="S179" i="1"/>
  <c r="T179" i="1"/>
  <c r="U179" i="1"/>
  <c r="V179" i="1"/>
  <c r="W179" i="1"/>
  <c r="X179" i="1"/>
  <c r="Q180" i="1"/>
  <c r="R180" i="1"/>
  <c r="S180" i="1"/>
  <c r="T180" i="1"/>
  <c r="U180" i="1"/>
  <c r="V180" i="1"/>
  <c r="W180" i="1"/>
  <c r="X180" i="1"/>
  <c r="Q181" i="1"/>
  <c r="R181" i="1"/>
  <c r="S181" i="1"/>
  <c r="T181" i="1"/>
  <c r="U181" i="1"/>
  <c r="V181" i="1"/>
  <c r="W181" i="1"/>
  <c r="X181" i="1"/>
  <c r="Q182" i="1"/>
  <c r="R182" i="1"/>
  <c r="S182" i="1"/>
  <c r="T182" i="1"/>
  <c r="U182" i="1"/>
  <c r="V182" i="1"/>
  <c r="W182" i="1"/>
  <c r="X182" i="1"/>
  <c r="Q183" i="1"/>
  <c r="R183" i="1"/>
  <c r="S183" i="1"/>
  <c r="T183" i="1"/>
  <c r="U183" i="1"/>
  <c r="V183" i="1"/>
  <c r="W183" i="1"/>
  <c r="X183" i="1"/>
  <c r="Q184" i="1"/>
  <c r="R184" i="1"/>
  <c r="S184" i="1"/>
  <c r="T184" i="1"/>
  <c r="U184" i="1"/>
  <c r="V184" i="1"/>
  <c r="W184" i="1"/>
  <c r="X184" i="1"/>
  <c r="Q185" i="1"/>
  <c r="R185" i="1"/>
  <c r="S185" i="1"/>
  <c r="T185" i="1"/>
  <c r="U185" i="1"/>
  <c r="V185" i="1"/>
  <c r="W185" i="1"/>
  <c r="X185" i="1"/>
  <c r="Q186" i="1"/>
  <c r="R186" i="1"/>
  <c r="S186" i="1"/>
  <c r="T186" i="1"/>
  <c r="U186" i="1"/>
  <c r="V186" i="1"/>
  <c r="W186" i="1"/>
  <c r="X186" i="1"/>
  <c r="Q187" i="1"/>
  <c r="R187" i="1"/>
  <c r="S187" i="1"/>
  <c r="T187" i="1"/>
  <c r="U187" i="1"/>
  <c r="V187" i="1"/>
  <c r="W187" i="1"/>
  <c r="X187" i="1"/>
  <c r="Q188" i="1"/>
  <c r="R188" i="1"/>
  <c r="S188" i="1"/>
  <c r="T188" i="1"/>
  <c r="U188" i="1"/>
  <c r="V188" i="1"/>
  <c r="W188" i="1"/>
  <c r="X188" i="1"/>
  <c r="Q189" i="1"/>
  <c r="R189" i="1"/>
  <c r="S189" i="1"/>
  <c r="T189" i="1"/>
  <c r="U189" i="1"/>
  <c r="V189" i="1"/>
  <c r="W189" i="1"/>
  <c r="X189" i="1"/>
  <c r="Q190" i="1"/>
  <c r="R190" i="1"/>
  <c r="S190" i="1"/>
  <c r="T190" i="1"/>
  <c r="U190" i="1"/>
  <c r="V190" i="1"/>
  <c r="W190" i="1"/>
  <c r="X190" i="1"/>
  <c r="Q191" i="1"/>
  <c r="R191" i="1"/>
  <c r="S191" i="1"/>
  <c r="T191" i="1"/>
  <c r="U191" i="1"/>
  <c r="V191" i="1"/>
  <c r="W191" i="1"/>
  <c r="X191" i="1"/>
  <c r="Q192" i="1"/>
  <c r="R192" i="1"/>
  <c r="S192" i="1"/>
  <c r="T192" i="1"/>
  <c r="U192" i="1"/>
  <c r="V192" i="1"/>
  <c r="W192" i="1"/>
  <c r="X192" i="1"/>
  <c r="Q193" i="1"/>
  <c r="R193" i="1"/>
  <c r="S193" i="1"/>
  <c r="T193" i="1"/>
  <c r="U193" i="1"/>
  <c r="V193" i="1"/>
  <c r="W193" i="1"/>
  <c r="X193" i="1"/>
  <c r="Q194" i="1"/>
  <c r="R194" i="1"/>
  <c r="S194" i="1"/>
  <c r="T194" i="1"/>
  <c r="U194" i="1"/>
  <c r="V194" i="1"/>
  <c r="W194" i="1"/>
  <c r="X194" i="1"/>
  <c r="Q195" i="1"/>
  <c r="R195" i="1"/>
  <c r="S195" i="1"/>
  <c r="T195" i="1"/>
  <c r="U195" i="1"/>
  <c r="V195" i="1"/>
  <c r="W195" i="1"/>
  <c r="X195" i="1"/>
  <c r="Q196" i="1"/>
  <c r="R196" i="1"/>
  <c r="S196" i="1"/>
  <c r="T196" i="1"/>
  <c r="U196" i="1"/>
  <c r="V196" i="1"/>
  <c r="W196" i="1"/>
  <c r="X196" i="1"/>
  <c r="Q197" i="1"/>
  <c r="R197" i="1"/>
  <c r="S197" i="1"/>
  <c r="T197" i="1"/>
  <c r="U197" i="1"/>
  <c r="V197" i="1"/>
  <c r="W197" i="1"/>
  <c r="X197" i="1"/>
  <c r="Q198" i="1"/>
  <c r="R198" i="1"/>
  <c r="S198" i="1"/>
  <c r="T198" i="1"/>
  <c r="U198" i="1"/>
  <c r="V198" i="1"/>
  <c r="W198" i="1"/>
  <c r="X198" i="1"/>
  <c r="Q199" i="1"/>
  <c r="R199" i="1"/>
  <c r="S199" i="1"/>
  <c r="T199" i="1"/>
  <c r="U199" i="1"/>
  <c r="V199" i="1"/>
  <c r="W199" i="1"/>
  <c r="X199" i="1"/>
  <c r="Q200" i="1"/>
  <c r="R200" i="1"/>
  <c r="S200" i="1"/>
  <c r="T200" i="1"/>
  <c r="U200" i="1"/>
  <c r="V200" i="1"/>
  <c r="W200" i="1"/>
  <c r="X200" i="1"/>
  <c r="Q201" i="1"/>
  <c r="R201" i="1"/>
  <c r="S201" i="1"/>
  <c r="T201" i="1"/>
  <c r="U201" i="1"/>
  <c r="V201" i="1"/>
  <c r="W201" i="1"/>
  <c r="X201" i="1"/>
  <c r="Q202" i="1"/>
  <c r="R202" i="1"/>
  <c r="S202" i="1"/>
  <c r="T202" i="1"/>
  <c r="U202" i="1"/>
  <c r="V202" i="1"/>
  <c r="W202" i="1"/>
  <c r="X202" i="1"/>
  <c r="Q203" i="1"/>
  <c r="R203" i="1"/>
  <c r="S203" i="1"/>
  <c r="T203" i="1"/>
  <c r="U203" i="1"/>
  <c r="V203" i="1"/>
  <c r="W203" i="1"/>
  <c r="X203" i="1"/>
  <c r="Q204" i="1"/>
  <c r="R204" i="1"/>
  <c r="S204" i="1"/>
  <c r="T204" i="1"/>
  <c r="U204" i="1"/>
  <c r="V204" i="1"/>
  <c r="W204" i="1"/>
  <c r="X204" i="1"/>
  <c r="Q205" i="1"/>
  <c r="R205" i="1"/>
  <c r="S205" i="1"/>
  <c r="T205" i="1"/>
  <c r="U205" i="1"/>
  <c r="V205" i="1"/>
  <c r="W205" i="1"/>
  <c r="X205" i="1"/>
  <c r="Q206" i="1"/>
  <c r="R206" i="1"/>
  <c r="S206" i="1"/>
  <c r="T206" i="1"/>
  <c r="U206" i="1"/>
  <c r="V206" i="1"/>
  <c r="W206" i="1"/>
  <c r="X206" i="1"/>
  <c r="Q207" i="1"/>
  <c r="R207" i="1"/>
  <c r="S207" i="1"/>
  <c r="T207" i="1"/>
  <c r="U207" i="1"/>
  <c r="V207" i="1"/>
  <c r="W207" i="1"/>
  <c r="X207" i="1"/>
  <c r="Q208" i="1"/>
  <c r="R208" i="1"/>
  <c r="S208" i="1"/>
  <c r="T208" i="1"/>
  <c r="U208" i="1"/>
  <c r="V208" i="1"/>
  <c r="W208" i="1"/>
  <c r="X208" i="1"/>
  <c r="Q209" i="1"/>
  <c r="R209" i="1"/>
  <c r="S209" i="1"/>
  <c r="T209" i="1"/>
  <c r="U209" i="1"/>
  <c r="V209" i="1"/>
  <c r="W209" i="1"/>
  <c r="X209" i="1"/>
  <c r="Q210" i="1"/>
  <c r="R210" i="1"/>
  <c r="S210" i="1"/>
  <c r="T210" i="1"/>
  <c r="U210" i="1"/>
  <c r="V210" i="1"/>
  <c r="W210" i="1"/>
  <c r="X210" i="1"/>
  <c r="Q211" i="1"/>
  <c r="R211" i="1"/>
  <c r="S211" i="1"/>
  <c r="T211" i="1"/>
  <c r="U211" i="1"/>
  <c r="V211" i="1"/>
  <c r="W211" i="1"/>
  <c r="X211" i="1"/>
  <c r="Q212" i="1"/>
  <c r="R212" i="1"/>
  <c r="S212" i="1"/>
  <c r="T212" i="1"/>
  <c r="U212" i="1"/>
  <c r="V212" i="1"/>
  <c r="W212" i="1"/>
  <c r="X212" i="1"/>
  <c r="Q213" i="1"/>
  <c r="R213" i="1"/>
  <c r="S213" i="1"/>
  <c r="T213" i="1"/>
  <c r="U213" i="1"/>
  <c r="V213" i="1"/>
  <c r="W213" i="1"/>
  <c r="X213" i="1"/>
  <c r="Q214" i="1"/>
  <c r="R214" i="1"/>
  <c r="S214" i="1"/>
  <c r="T214" i="1"/>
  <c r="U214" i="1"/>
  <c r="V214" i="1"/>
  <c r="W214" i="1"/>
  <c r="X214" i="1"/>
  <c r="Q215" i="1"/>
  <c r="R215" i="1"/>
  <c r="S215" i="1"/>
  <c r="T215" i="1"/>
  <c r="U215" i="1"/>
  <c r="V215" i="1"/>
  <c r="W215" i="1"/>
  <c r="X215" i="1"/>
  <c r="Q216" i="1"/>
  <c r="R216" i="1"/>
  <c r="S216" i="1"/>
  <c r="T216" i="1"/>
  <c r="U216" i="1"/>
  <c r="V216" i="1"/>
  <c r="W216" i="1"/>
  <c r="X216" i="1"/>
  <c r="Q217" i="1"/>
  <c r="R217" i="1"/>
  <c r="S217" i="1"/>
  <c r="T217" i="1"/>
  <c r="U217" i="1"/>
  <c r="V217" i="1"/>
  <c r="W217" i="1"/>
  <c r="X217" i="1"/>
  <c r="Q218" i="1"/>
  <c r="R218" i="1"/>
  <c r="S218" i="1"/>
  <c r="T218" i="1"/>
  <c r="U218" i="1"/>
  <c r="V218" i="1"/>
  <c r="W218" i="1"/>
  <c r="X218" i="1"/>
  <c r="Q219" i="1"/>
  <c r="R219" i="1"/>
  <c r="S219" i="1"/>
  <c r="T219" i="1"/>
  <c r="U219" i="1"/>
  <c r="V219" i="1"/>
  <c r="W219" i="1"/>
  <c r="X219" i="1"/>
  <c r="Q220" i="1"/>
  <c r="R220" i="1"/>
  <c r="S220" i="1"/>
  <c r="T220" i="1"/>
  <c r="U220" i="1"/>
  <c r="V220" i="1"/>
  <c r="W220" i="1"/>
  <c r="X220" i="1"/>
  <c r="Q221" i="1"/>
  <c r="R221" i="1"/>
  <c r="S221" i="1"/>
  <c r="T221" i="1"/>
  <c r="U221" i="1"/>
  <c r="V221" i="1"/>
  <c r="W221" i="1"/>
  <c r="X221" i="1"/>
  <c r="Q222" i="1"/>
  <c r="R222" i="1"/>
  <c r="S222" i="1"/>
  <c r="T222" i="1"/>
  <c r="U222" i="1"/>
  <c r="V222" i="1"/>
  <c r="W222" i="1"/>
  <c r="X222" i="1"/>
  <c r="Q223" i="1"/>
  <c r="R223" i="1"/>
  <c r="S223" i="1"/>
  <c r="T223" i="1"/>
  <c r="U223" i="1"/>
  <c r="V223" i="1"/>
  <c r="W223" i="1"/>
  <c r="X223" i="1"/>
  <c r="Q224" i="1"/>
  <c r="R224" i="1"/>
  <c r="S224" i="1"/>
  <c r="T224" i="1"/>
  <c r="U224" i="1"/>
  <c r="V224" i="1"/>
  <c r="W224" i="1"/>
  <c r="X224" i="1"/>
  <c r="Q225" i="1"/>
  <c r="R225" i="1"/>
  <c r="S225" i="1"/>
  <c r="T225" i="1"/>
  <c r="U225" i="1"/>
  <c r="V225" i="1"/>
  <c r="W225" i="1"/>
  <c r="X225" i="1"/>
  <c r="Q226" i="1"/>
  <c r="R226" i="1"/>
  <c r="S226" i="1"/>
  <c r="T226" i="1"/>
  <c r="U226" i="1"/>
  <c r="V226" i="1"/>
  <c r="W226" i="1"/>
  <c r="X226" i="1"/>
  <c r="Q227" i="1"/>
  <c r="R227" i="1"/>
  <c r="S227" i="1"/>
  <c r="T227" i="1"/>
  <c r="U227" i="1"/>
  <c r="V227" i="1"/>
  <c r="W227" i="1"/>
  <c r="X227" i="1"/>
  <c r="Q228" i="1"/>
  <c r="R228" i="1"/>
  <c r="S228" i="1"/>
  <c r="T228" i="1"/>
  <c r="U228" i="1"/>
  <c r="V228" i="1"/>
  <c r="W228" i="1"/>
  <c r="X228" i="1"/>
  <c r="Q229" i="1"/>
  <c r="R229" i="1"/>
  <c r="S229" i="1"/>
  <c r="T229" i="1"/>
  <c r="U229" i="1"/>
  <c r="V229" i="1"/>
  <c r="W229" i="1"/>
  <c r="X229" i="1"/>
  <c r="Q230" i="1"/>
  <c r="R230" i="1"/>
  <c r="S230" i="1"/>
  <c r="T230" i="1"/>
  <c r="U230" i="1"/>
  <c r="V230" i="1"/>
  <c r="W230" i="1"/>
  <c r="X230" i="1"/>
  <c r="Q231" i="1"/>
  <c r="R231" i="1"/>
  <c r="S231" i="1"/>
  <c r="T231" i="1"/>
  <c r="U231" i="1"/>
  <c r="V231" i="1"/>
  <c r="W231" i="1"/>
  <c r="X231" i="1"/>
  <c r="Q232" i="1"/>
  <c r="R232" i="1"/>
  <c r="S232" i="1"/>
  <c r="T232" i="1"/>
  <c r="U232" i="1"/>
  <c r="V232" i="1"/>
  <c r="W232" i="1"/>
  <c r="X232" i="1"/>
  <c r="Q233" i="1"/>
  <c r="R233" i="1"/>
  <c r="S233" i="1"/>
  <c r="T233" i="1"/>
  <c r="U233" i="1"/>
  <c r="V233" i="1"/>
  <c r="W233" i="1"/>
  <c r="X233" i="1"/>
  <c r="Q234" i="1"/>
  <c r="R234" i="1"/>
  <c r="S234" i="1"/>
  <c r="T234" i="1"/>
  <c r="U234" i="1"/>
  <c r="V234" i="1"/>
  <c r="W234" i="1"/>
  <c r="X234" i="1"/>
  <c r="Q235" i="1"/>
  <c r="R235" i="1"/>
  <c r="S235" i="1"/>
  <c r="T235" i="1"/>
  <c r="U235" i="1"/>
  <c r="V235" i="1"/>
  <c r="W235" i="1"/>
  <c r="X235" i="1"/>
  <c r="Q236" i="1"/>
  <c r="R236" i="1"/>
  <c r="S236" i="1"/>
  <c r="T236" i="1"/>
  <c r="U236" i="1"/>
  <c r="V236" i="1"/>
  <c r="W236" i="1"/>
  <c r="X236" i="1"/>
  <c r="Q237" i="1"/>
  <c r="R237" i="1"/>
  <c r="S237" i="1"/>
  <c r="T237" i="1"/>
  <c r="U237" i="1"/>
  <c r="V237" i="1"/>
  <c r="W237" i="1"/>
  <c r="X237" i="1"/>
  <c r="Q238" i="1"/>
  <c r="R238" i="1"/>
  <c r="S238" i="1"/>
  <c r="T238" i="1"/>
  <c r="U238" i="1"/>
  <c r="V238" i="1"/>
  <c r="W238" i="1"/>
  <c r="X238" i="1"/>
  <c r="Q239" i="1"/>
  <c r="R239" i="1"/>
  <c r="S239" i="1"/>
  <c r="T239" i="1"/>
  <c r="U239" i="1"/>
  <c r="V239" i="1"/>
  <c r="W239" i="1"/>
  <c r="X239" i="1"/>
  <c r="Q240" i="1"/>
  <c r="R240" i="1"/>
  <c r="S240" i="1"/>
  <c r="T240" i="1"/>
  <c r="U240" i="1"/>
  <c r="V240" i="1"/>
  <c r="W240" i="1"/>
  <c r="X240" i="1"/>
  <c r="Q241" i="1"/>
  <c r="R241" i="1"/>
  <c r="S241" i="1"/>
  <c r="T241" i="1"/>
  <c r="U241" i="1"/>
  <c r="V241" i="1"/>
  <c r="W241" i="1"/>
  <c r="X241" i="1"/>
  <c r="Q242" i="1"/>
  <c r="R242" i="1"/>
  <c r="S242" i="1"/>
  <c r="T242" i="1"/>
  <c r="U242" i="1"/>
  <c r="V242" i="1"/>
  <c r="W242" i="1"/>
  <c r="X242" i="1"/>
  <c r="Q243" i="1"/>
  <c r="R243" i="1"/>
  <c r="S243" i="1"/>
  <c r="T243" i="1"/>
  <c r="U243" i="1"/>
  <c r="V243" i="1"/>
  <c r="W243" i="1"/>
  <c r="X243" i="1"/>
  <c r="Q244" i="1"/>
  <c r="R244" i="1"/>
  <c r="S244" i="1"/>
  <c r="T244" i="1"/>
  <c r="U244" i="1"/>
  <c r="V244" i="1"/>
  <c r="W244" i="1"/>
  <c r="X244" i="1"/>
  <c r="Q245" i="1"/>
  <c r="R245" i="1"/>
  <c r="S245" i="1"/>
  <c r="T245" i="1"/>
  <c r="U245" i="1"/>
  <c r="V245" i="1"/>
  <c r="W245" i="1"/>
  <c r="X245" i="1"/>
  <c r="Q246" i="1"/>
  <c r="R246" i="1"/>
  <c r="S246" i="1"/>
  <c r="T246" i="1"/>
  <c r="U246" i="1"/>
  <c r="V246" i="1"/>
  <c r="W246" i="1"/>
  <c r="X246" i="1"/>
  <c r="Q247" i="1"/>
  <c r="R247" i="1"/>
  <c r="S247" i="1"/>
  <c r="T247" i="1"/>
  <c r="U247" i="1"/>
  <c r="V247" i="1"/>
  <c r="W247" i="1"/>
  <c r="X247" i="1"/>
  <c r="Q248" i="1"/>
  <c r="R248" i="1"/>
  <c r="S248" i="1"/>
  <c r="T248" i="1"/>
  <c r="U248" i="1"/>
  <c r="V248" i="1"/>
  <c r="W248" i="1"/>
  <c r="X248" i="1"/>
  <c r="Q249" i="1"/>
  <c r="R249" i="1"/>
  <c r="S249" i="1"/>
  <c r="T249" i="1"/>
  <c r="U249" i="1"/>
  <c r="V249" i="1"/>
  <c r="W249" i="1"/>
  <c r="X249" i="1"/>
  <c r="Q250" i="1"/>
  <c r="R250" i="1"/>
  <c r="S250" i="1"/>
  <c r="T250" i="1"/>
  <c r="U250" i="1"/>
  <c r="V250" i="1"/>
  <c r="W250" i="1"/>
  <c r="X250" i="1"/>
  <c r="Q251" i="1"/>
  <c r="R251" i="1"/>
  <c r="S251" i="1"/>
  <c r="T251" i="1"/>
  <c r="U251" i="1"/>
  <c r="V251" i="1"/>
  <c r="W251" i="1"/>
  <c r="X251" i="1"/>
  <c r="Q252" i="1"/>
  <c r="R252" i="1"/>
  <c r="S252" i="1"/>
  <c r="T252" i="1"/>
  <c r="U252" i="1"/>
  <c r="V252" i="1"/>
  <c r="W252" i="1"/>
  <c r="X252" i="1"/>
  <c r="Q253" i="1"/>
  <c r="R253" i="1"/>
  <c r="S253" i="1"/>
  <c r="T253" i="1"/>
  <c r="U253" i="1"/>
  <c r="V253" i="1"/>
  <c r="W253" i="1"/>
  <c r="X253" i="1"/>
  <c r="Q254" i="1"/>
  <c r="R254" i="1"/>
  <c r="S254" i="1"/>
  <c r="T254" i="1"/>
  <c r="U254" i="1"/>
  <c r="V254" i="1"/>
  <c r="W254" i="1"/>
  <c r="X254" i="1"/>
  <c r="Q255" i="1"/>
  <c r="R255" i="1"/>
  <c r="S255" i="1"/>
  <c r="T255" i="1"/>
  <c r="U255" i="1"/>
  <c r="V255" i="1"/>
  <c r="W255" i="1"/>
  <c r="X255" i="1"/>
  <c r="Q256" i="1"/>
  <c r="R256" i="1"/>
  <c r="S256" i="1"/>
  <c r="T256" i="1"/>
  <c r="U256" i="1"/>
  <c r="V256" i="1"/>
  <c r="W256" i="1"/>
  <c r="X256" i="1"/>
  <c r="Q257" i="1"/>
  <c r="R257" i="1"/>
  <c r="S257" i="1"/>
  <c r="T257" i="1"/>
  <c r="U257" i="1"/>
  <c r="V257" i="1"/>
  <c r="W257" i="1"/>
  <c r="X257" i="1"/>
  <c r="Q258" i="1"/>
  <c r="R258" i="1"/>
  <c r="S258" i="1"/>
  <c r="T258" i="1"/>
  <c r="U258" i="1"/>
  <c r="V258" i="1"/>
  <c r="W258" i="1"/>
  <c r="X258" i="1"/>
  <c r="Q259" i="1"/>
  <c r="R259" i="1"/>
  <c r="S259" i="1"/>
  <c r="T259" i="1"/>
  <c r="U259" i="1"/>
  <c r="V259" i="1"/>
  <c r="W259" i="1"/>
  <c r="X259" i="1"/>
  <c r="Q260" i="1"/>
  <c r="R260" i="1"/>
  <c r="S260" i="1"/>
  <c r="T260" i="1"/>
  <c r="U260" i="1"/>
  <c r="V260" i="1"/>
  <c r="W260" i="1"/>
  <c r="X260" i="1"/>
  <c r="R261" i="1"/>
  <c r="AB21" i="1"/>
  <c r="S261" i="1"/>
  <c r="AC21" i="1"/>
  <c r="T261" i="1"/>
  <c r="AD21" i="1"/>
  <c r="U261" i="1"/>
  <c r="AE21" i="1"/>
  <c r="V261" i="1"/>
  <c r="AF21" i="1"/>
  <c r="W261" i="1"/>
  <c r="AG21" i="1"/>
  <c r="X261" i="1"/>
  <c r="AH21" i="1"/>
  <c r="Q262" i="1"/>
  <c r="AA22" i="1"/>
  <c r="R262" i="1"/>
  <c r="AB22" i="1"/>
  <c r="S262" i="1"/>
  <c r="AC22" i="1"/>
  <c r="T262" i="1"/>
  <c r="AD22" i="1"/>
  <c r="U262" i="1"/>
  <c r="AE22" i="1"/>
  <c r="V262" i="1"/>
  <c r="AF22" i="1"/>
  <c r="W262" i="1"/>
  <c r="AG22" i="1"/>
  <c r="X262" i="1"/>
  <c r="AH22" i="1"/>
  <c r="Q263" i="1"/>
  <c r="AA23" i="1"/>
  <c r="R263" i="1"/>
  <c r="AB23" i="1"/>
  <c r="S263" i="1"/>
  <c r="AC23" i="1"/>
  <c r="T263" i="1"/>
  <c r="AD23" i="1"/>
  <c r="U263" i="1"/>
  <c r="AE23" i="1"/>
  <c r="V263" i="1"/>
  <c r="AF23" i="1"/>
  <c r="W263" i="1"/>
  <c r="AG23" i="1"/>
  <c r="X263" i="1"/>
  <c r="AH23" i="1"/>
  <c r="Q264" i="1"/>
  <c r="AA24" i="1"/>
  <c r="R264" i="1"/>
  <c r="AB24" i="1"/>
  <c r="S264" i="1"/>
  <c r="AC24" i="1"/>
  <c r="T264" i="1"/>
  <c r="AD24" i="1"/>
  <c r="U264" i="1"/>
  <c r="AE24" i="1"/>
  <c r="V264" i="1"/>
  <c r="AF24" i="1"/>
  <c r="W264" i="1"/>
  <c r="AG24" i="1"/>
  <c r="X264" i="1"/>
  <c r="AH24" i="1"/>
  <c r="Q265" i="1"/>
  <c r="AA25" i="1"/>
  <c r="R265" i="1"/>
  <c r="AB25" i="1"/>
  <c r="S265" i="1"/>
  <c r="AC25" i="1"/>
  <c r="T265" i="1"/>
  <c r="AD25" i="1"/>
  <c r="U265" i="1"/>
  <c r="AE25" i="1"/>
  <c r="V265" i="1"/>
  <c r="AF25" i="1"/>
  <c r="W265" i="1"/>
  <c r="AG25" i="1"/>
  <c r="X265" i="1"/>
  <c r="AH25" i="1"/>
  <c r="Q266" i="1"/>
  <c r="AA26" i="1"/>
  <c r="R266" i="1"/>
  <c r="AB26" i="1"/>
  <c r="S266" i="1"/>
  <c r="AC26" i="1"/>
  <c r="T266" i="1"/>
  <c r="AD26" i="1"/>
  <c r="U266" i="1"/>
  <c r="AE26" i="1"/>
  <c r="V266" i="1"/>
  <c r="AF26" i="1"/>
  <c r="W266" i="1"/>
  <c r="AG26" i="1"/>
  <c r="X266" i="1"/>
  <c r="AH26" i="1"/>
  <c r="Q267" i="1"/>
  <c r="AA27" i="1"/>
  <c r="R267" i="1"/>
  <c r="AB27" i="1"/>
  <c r="S267" i="1"/>
  <c r="AC27" i="1"/>
  <c r="T267" i="1"/>
  <c r="AD27" i="1"/>
  <c r="U267" i="1"/>
  <c r="AE27" i="1"/>
  <c r="V267" i="1"/>
  <c r="AF27" i="1"/>
  <c r="W267" i="1"/>
  <c r="AG27" i="1"/>
  <c r="X267" i="1"/>
  <c r="AH27" i="1"/>
  <c r="Q268" i="1"/>
  <c r="AA28" i="1"/>
  <c r="R268" i="1"/>
  <c r="AB28" i="1"/>
  <c r="S268" i="1"/>
  <c r="AC28" i="1"/>
  <c r="T268" i="1"/>
  <c r="AD28" i="1"/>
  <c r="U268" i="1"/>
  <c r="AE28" i="1"/>
  <c r="V268" i="1"/>
  <c r="AF28" i="1"/>
  <c r="W268" i="1"/>
  <c r="AG28" i="1"/>
  <c r="X268" i="1"/>
  <c r="AH28" i="1"/>
  <c r="Q269" i="1"/>
  <c r="AA29" i="1"/>
  <c r="R269" i="1"/>
  <c r="AB29" i="1"/>
  <c r="S269" i="1"/>
  <c r="AC29" i="1"/>
  <c r="T269" i="1"/>
  <c r="AD29" i="1"/>
  <c r="U269" i="1"/>
  <c r="AE29" i="1"/>
  <c r="V269" i="1"/>
  <c r="AF29" i="1"/>
  <c r="W269" i="1"/>
  <c r="AG29" i="1"/>
  <c r="X269" i="1"/>
  <c r="AH29" i="1"/>
  <c r="Q270" i="1"/>
  <c r="AA30" i="1"/>
  <c r="R270" i="1"/>
  <c r="AB30" i="1"/>
  <c r="S270" i="1"/>
  <c r="AC30" i="1"/>
  <c r="T270" i="1"/>
  <c r="AD30" i="1"/>
  <c r="U270" i="1"/>
  <c r="AE30" i="1"/>
  <c r="V270" i="1"/>
  <c r="AF30" i="1"/>
  <c r="W270" i="1"/>
  <c r="AG30" i="1"/>
  <c r="X270" i="1"/>
  <c r="AH30" i="1"/>
  <c r="Q271" i="1"/>
  <c r="AA31" i="1"/>
  <c r="R271" i="1"/>
  <c r="AB31" i="1"/>
  <c r="S271" i="1"/>
  <c r="AC31" i="1"/>
  <c r="T271" i="1"/>
  <c r="AD31" i="1"/>
  <c r="U271" i="1"/>
  <c r="AE31" i="1"/>
  <c r="V271" i="1"/>
  <c r="AF31" i="1"/>
  <c r="W271" i="1"/>
  <c r="AG31" i="1"/>
  <c r="X271" i="1"/>
  <c r="AH31" i="1"/>
  <c r="Q272" i="1"/>
  <c r="AA32" i="1"/>
  <c r="R272" i="1"/>
  <c r="AB32" i="1"/>
  <c r="S272" i="1"/>
  <c r="AC32" i="1"/>
  <c r="T272" i="1"/>
  <c r="AD32" i="1"/>
  <c r="U272" i="1"/>
  <c r="AE32" i="1"/>
  <c r="V272" i="1"/>
  <c r="AF32" i="1"/>
  <c r="W272" i="1"/>
  <c r="AG32" i="1"/>
  <c r="X272" i="1"/>
  <c r="AH32" i="1"/>
  <c r="R273" i="1"/>
  <c r="AB33" i="1"/>
  <c r="S273" i="1"/>
  <c r="AC33" i="1"/>
  <c r="T273" i="1"/>
  <c r="AD33" i="1"/>
  <c r="U273" i="1"/>
  <c r="AE33" i="1"/>
  <c r="V273" i="1"/>
  <c r="AF33" i="1"/>
  <c r="W273" i="1"/>
  <c r="AG33" i="1"/>
  <c r="X273" i="1"/>
  <c r="AH33" i="1"/>
  <c r="Q274" i="1"/>
  <c r="AA34" i="1"/>
  <c r="R274" i="1"/>
  <c r="AB34" i="1"/>
  <c r="S274" i="1"/>
  <c r="AC34" i="1"/>
  <c r="T274" i="1"/>
  <c r="AD34" i="1"/>
  <c r="U274" i="1"/>
  <c r="AE34" i="1"/>
  <c r="V274" i="1"/>
  <c r="AF34" i="1"/>
  <c r="W274" i="1"/>
  <c r="AG34" i="1"/>
  <c r="X274" i="1"/>
  <c r="AH34" i="1"/>
  <c r="Q275" i="1"/>
  <c r="AA35" i="1"/>
  <c r="R275" i="1"/>
  <c r="AB35" i="1"/>
  <c r="S275" i="1"/>
  <c r="AC35" i="1"/>
  <c r="T275" i="1"/>
  <c r="AD35" i="1"/>
  <c r="U275" i="1"/>
  <c r="AE35" i="1"/>
  <c r="V275" i="1"/>
  <c r="AF35" i="1"/>
  <c r="W275" i="1"/>
  <c r="AG35" i="1"/>
  <c r="X275" i="1"/>
  <c r="AH35" i="1"/>
  <c r="Q276" i="1"/>
  <c r="AA36" i="1"/>
  <c r="R276" i="1"/>
  <c r="AB36" i="1"/>
  <c r="S276" i="1"/>
  <c r="AC36" i="1"/>
  <c r="T276" i="1"/>
  <c r="AD36" i="1"/>
  <c r="U276" i="1"/>
  <c r="AE36" i="1"/>
  <c r="V276" i="1"/>
  <c r="AF36" i="1"/>
  <c r="W276" i="1"/>
  <c r="AG36" i="1"/>
  <c r="X276" i="1"/>
  <c r="AH36" i="1"/>
  <c r="Q277" i="1"/>
  <c r="AA37" i="1"/>
  <c r="R277" i="1"/>
  <c r="AB37" i="1"/>
  <c r="S277" i="1"/>
  <c r="AC37" i="1"/>
  <c r="T277" i="1"/>
  <c r="AD37" i="1"/>
  <c r="U277" i="1"/>
  <c r="AE37" i="1"/>
  <c r="V277" i="1"/>
  <c r="AF37" i="1"/>
  <c r="W277" i="1"/>
  <c r="AG37" i="1"/>
  <c r="X277" i="1"/>
  <c r="AH37" i="1"/>
  <c r="Q278" i="1"/>
  <c r="AA38" i="1"/>
  <c r="R278" i="1"/>
  <c r="AB38" i="1"/>
  <c r="S278" i="1"/>
  <c r="AC38" i="1"/>
  <c r="T278" i="1"/>
  <c r="AD38" i="1"/>
  <c r="U278" i="1"/>
  <c r="AE38" i="1"/>
  <c r="V278" i="1"/>
  <c r="AF38" i="1"/>
  <c r="W278" i="1"/>
  <c r="AG38" i="1"/>
  <c r="X278" i="1"/>
  <c r="AH38" i="1"/>
  <c r="Q279" i="1"/>
  <c r="AA39" i="1"/>
  <c r="R279" i="1"/>
  <c r="AB39" i="1"/>
  <c r="S279" i="1"/>
  <c r="AC39" i="1"/>
  <c r="T279" i="1"/>
  <c r="AD39" i="1"/>
  <c r="U279" i="1"/>
  <c r="AE39" i="1"/>
  <c r="V279" i="1"/>
  <c r="AF39" i="1"/>
  <c r="W279" i="1"/>
  <c r="AG39" i="1"/>
  <c r="X279" i="1"/>
  <c r="AH39" i="1"/>
  <c r="Q280" i="1"/>
  <c r="AA40" i="1"/>
  <c r="R280" i="1"/>
  <c r="AB40" i="1"/>
  <c r="S280" i="1"/>
  <c r="AC40" i="1"/>
  <c r="T280" i="1"/>
  <c r="AD40" i="1"/>
  <c r="U280" i="1"/>
  <c r="AE40" i="1"/>
  <c r="V280" i="1"/>
  <c r="AF40" i="1"/>
  <c r="W280" i="1"/>
  <c r="AG40" i="1"/>
  <c r="X280" i="1"/>
  <c r="AH40" i="1"/>
  <c r="Q281" i="1"/>
  <c r="AA41" i="1"/>
  <c r="R281" i="1"/>
  <c r="AB41" i="1"/>
  <c r="S281" i="1"/>
  <c r="AC41" i="1"/>
  <c r="T281" i="1"/>
  <c r="AD41" i="1"/>
  <c r="U281" i="1"/>
  <c r="AE41" i="1"/>
  <c r="V281" i="1"/>
  <c r="AF41" i="1"/>
  <c r="W281" i="1"/>
  <c r="AG41" i="1"/>
  <c r="X281" i="1"/>
  <c r="AH41" i="1"/>
  <c r="Q282" i="1"/>
  <c r="AA42" i="1"/>
  <c r="R282" i="1"/>
  <c r="AB42" i="1"/>
  <c r="S282" i="1"/>
  <c r="AC42" i="1"/>
  <c r="T282" i="1"/>
  <c r="AD42" i="1"/>
  <c r="U282" i="1"/>
  <c r="AE42" i="1"/>
  <c r="V282" i="1"/>
  <c r="AF42" i="1"/>
  <c r="W282" i="1"/>
  <c r="AG42" i="1"/>
  <c r="X282" i="1"/>
  <c r="AH42" i="1"/>
  <c r="Q283" i="1"/>
  <c r="AA43" i="1"/>
  <c r="R283" i="1"/>
  <c r="AB43" i="1"/>
  <c r="S283" i="1"/>
  <c r="AC43" i="1"/>
  <c r="T283" i="1"/>
  <c r="AD43" i="1"/>
  <c r="U283" i="1"/>
  <c r="AE43" i="1"/>
  <c r="V283" i="1"/>
  <c r="AF43" i="1"/>
  <c r="W283" i="1"/>
  <c r="AG43" i="1"/>
  <c r="X283" i="1"/>
  <c r="AH43" i="1"/>
  <c r="Q284" i="1"/>
  <c r="AA44" i="1"/>
  <c r="R284" i="1"/>
  <c r="AB44" i="1"/>
  <c r="S284" i="1"/>
  <c r="AC44" i="1"/>
  <c r="T284" i="1"/>
  <c r="AD44" i="1"/>
  <c r="U284" i="1"/>
  <c r="AE44" i="1"/>
  <c r="V284" i="1"/>
  <c r="AF44" i="1"/>
  <c r="W284" i="1"/>
  <c r="AG44" i="1"/>
  <c r="X284" i="1"/>
  <c r="AH44" i="1"/>
  <c r="Q285" i="1"/>
  <c r="AA45" i="1"/>
  <c r="AL22" i="1"/>
  <c r="R285" i="1"/>
  <c r="AB45" i="1"/>
  <c r="S285" i="1"/>
  <c r="AC45" i="1"/>
  <c r="T285" i="1"/>
  <c r="AD45" i="1"/>
  <c r="U285" i="1"/>
  <c r="AE45" i="1"/>
  <c r="V285" i="1"/>
  <c r="AF45" i="1"/>
  <c r="W285" i="1"/>
  <c r="AG45" i="1"/>
  <c r="X285" i="1"/>
  <c r="AH45" i="1"/>
  <c r="Q286" i="1"/>
  <c r="AA46" i="1"/>
  <c r="R286" i="1"/>
  <c r="AB46" i="1"/>
  <c r="S286" i="1"/>
  <c r="AC46" i="1"/>
  <c r="T286" i="1"/>
  <c r="AD46" i="1"/>
  <c r="U286" i="1"/>
  <c r="AE46" i="1"/>
  <c r="V286" i="1"/>
  <c r="AF46" i="1"/>
  <c r="W286" i="1"/>
  <c r="AG46" i="1"/>
  <c r="X286" i="1"/>
  <c r="AH46" i="1"/>
  <c r="Q287" i="1"/>
  <c r="AA47" i="1"/>
  <c r="R287" i="1"/>
  <c r="AB47" i="1"/>
  <c r="S287" i="1"/>
  <c r="AC47" i="1"/>
  <c r="T287" i="1"/>
  <c r="AD47" i="1"/>
  <c r="U287" i="1"/>
  <c r="AE47" i="1"/>
  <c r="V287" i="1"/>
  <c r="AF47" i="1"/>
  <c r="W287" i="1"/>
  <c r="AG47" i="1"/>
  <c r="X287" i="1"/>
  <c r="AH47" i="1"/>
  <c r="Q288" i="1"/>
  <c r="AA48" i="1"/>
  <c r="R288" i="1"/>
  <c r="AB48" i="1"/>
  <c r="S288" i="1"/>
  <c r="AC48" i="1"/>
  <c r="T288" i="1"/>
  <c r="AD48" i="1"/>
  <c r="U288" i="1"/>
  <c r="AE48" i="1"/>
  <c r="V288" i="1"/>
  <c r="AF48" i="1"/>
  <c r="W288" i="1"/>
  <c r="AG48" i="1"/>
  <c r="X288" i="1"/>
  <c r="AH48" i="1"/>
  <c r="Q289" i="1"/>
  <c r="AA49" i="1"/>
  <c r="R289" i="1"/>
  <c r="AB49" i="1"/>
  <c r="S289" i="1"/>
  <c r="AC49" i="1"/>
  <c r="T289" i="1"/>
  <c r="AD49" i="1"/>
  <c r="U289" i="1"/>
  <c r="AE49" i="1"/>
  <c r="V289" i="1"/>
  <c r="AF49" i="1"/>
  <c r="W289" i="1"/>
  <c r="AG49" i="1"/>
  <c r="X289" i="1"/>
  <c r="AH49" i="1"/>
  <c r="Q290" i="1"/>
  <c r="AA50" i="1"/>
  <c r="R290" i="1"/>
  <c r="AB50" i="1"/>
  <c r="S290" i="1"/>
  <c r="AC50" i="1"/>
  <c r="T290" i="1"/>
  <c r="AD50" i="1"/>
  <c r="U290" i="1"/>
  <c r="AE50" i="1"/>
  <c r="V290" i="1"/>
  <c r="AF50" i="1"/>
  <c r="W290" i="1"/>
  <c r="AG50" i="1"/>
  <c r="X290" i="1"/>
  <c r="AH50" i="1"/>
  <c r="Q291" i="1"/>
  <c r="AA51" i="1"/>
  <c r="R291" i="1"/>
  <c r="AB51" i="1"/>
  <c r="S291" i="1"/>
  <c r="AC51" i="1"/>
  <c r="T291" i="1"/>
  <c r="AD51" i="1"/>
  <c r="U291" i="1"/>
  <c r="AE51" i="1"/>
  <c r="V291" i="1"/>
  <c r="AF51" i="1"/>
  <c r="W291" i="1"/>
  <c r="AG51" i="1"/>
  <c r="X291" i="1"/>
  <c r="AH51" i="1"/>
  <c r="Q292" i="1"/>
  <c r="AA52" i="1"/>
  <c r="R292" i="1"/>
  <c r="AB52" i="1"/>
  <c r="S292" i="1"/>
  <c r="AC52" i="1"/>
  <c r="T292" i="1"/>
  <c r="AD52" i="1"/>
  <c r="U292" i="1"/>
  <c r="AE52" i="1"/>
  <c r="V292" i="1"/>
  <c r="AF52" i="1"/>
  <c r="W292" i="1"/>
  <c r="AG52" i="1"/>
  <c r="X292" i="1"/>
  <c r="AH52" i="1"/>
  <c r="Q293" i="1"/>
  <c r="AA53" i="1"/>
  <c r="R293" i="1"/>
  <c r="AB53" i="1"/>
  <c r="S293" i="1"/>
  <c r="AC53" i="1"/>
  <c r="T293" i="1"/>
  <c r="AD53" i="1"/>
  <c r="U293" i="1"/>
  <c r="AE53" i="1"/>
  <c r="V293" i="1"/>
  <c r="AF53" i="1"/>
  <c r="W293" i="1"/>
  <c r="AG53" i="1"/>
  <c r="X293" i="1"/>
  <c r="AH53" i="1"/>
  <c r="Q294" i="1"/>
  <c r="AA54" i="1"/>
  <c r="R294" i="1"/>
  <c r="AB54" i="1"/>
  <c r="S294" i="1"/>
  <c r="AC54" i="1"/>
  <c r="T294" i="1"/>
  <c r="AD54" i="1"/>
  <c r="U294" i="1"/>
  <c r="AE54" i="1"/>
  <c r="V294" i="1"/>
  <c r="AF54" i="1"/>
  <c r="W294" i="1"/>
  <c r="AG54" i="1"/>
  <c r="X294" i="1"/>
  <c r="AH54" i="1"/>
  <c r="Q295" i="1"/>
  <c r="AA55" i="1"/>
  <c r="R295" i="1"/>
  <c r="AB55" i="1"/>
  <c r="S295" i="1"/>
  <c r="AC55" i="1"/>
  <c r="T295" i="1"/>
  <c r="AD55" i="1"/>
  <c r="U295" i="1"/>
  <c r="AE55" i="1"/>
  <c r="V295" i="1"/>
  <c r="AF55" i="1"/>
  <c r="W295" i="1"/>
  <c r="AG55" i="1"/>
  <c r="X295" i="1"/>
  <c r="AH55" i="1"/>
  <c r="Q296" i="1"/>
  <c r="AA56" i="1"/>
  <c r="R296" i="1"/>
  <c r="AB56" i="1"/>
  <c r="S296" i="1"/>
  <c r="AC56" i="1"/>
  <c r="T296" i="1"/>
  <c r="AD56" i="1"/>
  <c r="U296" i="1"/>
  <c r="AE56" i="1"/>
  <c r="V296" i="1"/>
  <c r="AF56" i="1"/>
  <c r="W296" i="1"/>
  <c r="AG56" i="1"/>
  <c r="X296" i="1"/>
  <c r="AH56" i="1"/>
  <c r="Q297" i="1"/>
  <c r="AA57" i="1"/>
  <c r="AL23" i="1"/>
  <c r="R297" i="1"/>
  <c r="AB57" i="1"/>
  <c r="S297" i="1"/>
  <c r="AC57" i="1"/>
  <c r="T297" i="1"/>
  <c r="AD57" i="1"/>
  <c r="U297" i="1"/>
  <c r="AE57" i="1"/>
  <c r="V297" i="1"/>
  <c r="AF57" i="1"/>
  <c r="W297" i="1"/>
  <c r="AG57" i="1"/>
  <c r="X297" i="1"/>
  <c r="AH57" i="1"/>
  <c r="Q298" i="1"/>
  <c r="AA58" i="1"/>
  <c r="R298" i="1"/>
  <c r="AB58" i="1"/>
  <c r="S298" i="1"/>
  <c r="AC58" i="1"/>
  <c r="T298" i="1"/>
  <c r="AD58" i="1"/>
  <c r="U298" i="1"/>
  <c r="AE58" i="1"/>
  <c r="V298" i="1"/>
  <c r="AF58" i="1"/>
  <c r="W298" i="1"/>
  <c r="AG58" i="1"/>
  <c r="X298" i="1"/>
  <c r="AH58" i="1"/>
  <c r="Q299" i="1"/>
  <c r="AA59" i="1"/>
  <c r="R299" i="1"/>
  <c r="AB59" i="1"/>
  <c r="S299" i="1"/>
  <c r="AC59" i="1"/>
  <c r="T299" i="1"/>
  <c r="AD59" i="1"/>
  <c r="U299" i="1"/>
  <c r="AE59" i="1"/>
  <c r="V299" i="1"/>
  <c r="AF59" i="1"/>
  <c r="W299" i="1"/>
  <c r="AG59" i="1"/>
  <c r="X299" i="1"/>
  <c r="AH59" i="1"/>
  <c r="Q300" i="1"/>
  <c r="AA60" i="1"/>
  <c r="R300" i="1"/>
  <c r="AB60" i="1"/>
  <c r="S300" i="1"/>
  <c r="AC60" i="1"/>
  <c r="T300" i="1"/>
  <c r="AD60" i="1"/>
  <c r="U300" i="1"/>
  <c r="AE60" i="1"/>
  <c r="V300" i="1"/>
  <c r="AF60" i="1"/>
  <c r="W300" i="1"/>
  <c r="AG60" i="1"/>
  <c r="X300" i="1"/>
  <c r="AH60" i="1"/>
  <c r="Q301" i="1"/>
  <c r="AA61" i="1"/>
  <c r="R301" i="1"/>
  <c r="AB61" i="1"/>
  <c r="S301" i="1"/>
  <c r="AC61" i="1"/>
  <c r="T301" i="1"/>
  <c r="AD61" i="1"/>
  <c r="U301" i="1"/>
  <c r="AE61" i="1"/>
  <c r="V301" i="1"/>
  <c r="AF61" i="1"/>
  <c r="W301" i="1"/>
  <c r="AG61" i="1"/>
  <c r="X301" i="1"/>
  <c r="AH61" i="1"/>
  <c r="Q302" i="1"/>
  <c r="AA62" i="1"/>
  <c r="R302" i="1"/>
  <c r="AB62" i="1"/>
  <c r="S302" i="1"/>
  <c r="AC62" i="1"/>
  <c r="T302" i="1"/>
  <c r="AD62" i="1"/>
  <c r="U302" i="1"/>
  <c r="AE62" i="1"/>
  <c r="V302" i="1"/>
  <c r="AF62" i="1"/>
  <c r="W302" i="1"/>
  <c r="AG62" i="1"/>
  <c r="X302" i="1"/>
  <c r="AH62" i="1"/>
  <c r="Q303" i="1"/>
  <c r="AA63" i="1"/>
  <c r="R303" i="1"/>
  <c r="AB63" i="1"/>
  <c r="S303" i="1"/>
  <c r="AC63" i="1"/>
  <c r="T303" i="1"/>
  <c r="AD63" i="1"/>
  <c r="U303" i="1"/>
  <c r="AE63" i="1"/>
  <c r="V303" i="1"/>
  <c r="AF63" i="1"/>
  <c r="W303" i="1"/>
  <c r="AG63" i="1"/>
  <c r="X303" i="1"/>
  <c r="AH63" i="1"/>
  <c r="Q304" i="1"/>
  <c r="AA64" i="1"/>
  <c r="R304" i="1"/>
  <c r="AB64" i="1"/>
  <c r="S304" i="1"/>
  <c r="AC64" i="1"/>
  <c r="T304" i="1"/>
  <c r="AD64" i="1"/>
  <c r="U304" i="1"/>
  <c r="AE64" i="1"/>
  <c r="V304" i="1"/>
  <c r="AF64" i="1"/>
  <c r="W304" i="1"/>
  <c r="AG64" i="1"/>
  <c r="X304" i="1"/>
  <c r="AH64" i="1"/>
  <c r="Q305" i="1"/>
  <c r="AA65" i="1"/>
  <c r="R305" i="1"/>
  <c r="AB65" i="1"/>
  <c r="S305" i="1"/>
  <c r="AC65" i="1"/>
  <c r="T305" i="1"/>
  <c r="AD65" i="1"/>
  <c r="U305" i="1"/>
  <c r="AE65" i="1"/>
  <c r="V305" i="1"/>
  <c r="AF65" i="1"/>
  <c r="W305" i="1"/>
  <c r="AG65" i="1"/>
  <c r="X305" i="1"/>
  <c r="AH65" i="1"/>
  <c r="Q306" i="1"/>
  <c r="AA66" i="1"/>
  <c r="R306" i="1"/>
  <c r="AB66" i="1"/>
  <c r="S306" i="1"/>
  <c r="AC66" i="1"/>
  <c r="T306" i="1"/>
  <c r="AD66" i="1"/>
  <c r="U306" i="1"/>
  <c r="AE66" i="1"/>
  <c r="V306" i="1"/>
  <c r="AF66" i="1"/>
  <c r="W306" i="1"/>
  <c r="AG66" i="1"/>
  <c r="X306" i="1"/>
  <c r="AH66" i="1"/>
  <c r="Q307" i="1"/>
  <c r="AA67" i="1"/>
  <c r="R307" i="1"/>
  <c r="AB67" i="1"/>
  <c r="S307" i="1"/>
  <c r="AC67" i="1"/>
  <c r="T307" i="1"/>
  <c r="AD67" i="1"/>
  <c r="U307" i="1"/>
  <c r="AE67" i="1"/>
  <c r="V307" i="1"/>
  <c r="AF67" i="1"/>
  <c r="W307" i="1"/>
  <c r="AG67" i="1"/>
  <c r="X307" i="1"/>
  <c r="AH67" i="1"/>
  <c r="Q308" i="1"/>
  <c r="AA68" i="1"/>
  <c r="R308" i="1"/>
  <c r="AB68" i="1"/>
  <c r="S308" i="1"/>
  <c r="AC68" i="1"/>
  <c r="T308" i="1"/>
  <c r="AD68" i="1"/>
  <c r="U308" i="1"/>
  <c r="AE68" i="1"/>
  <c r="V308" i="1"/>
  <c r="AF68" i="1"/>
  <c r="W308" i="1"/>
  <c r="AG68" i="1"/>
  <c r="X308" i="1"/>
  <c r="AH68" i="1"/>
  <c r="Q309" i="1"/>
  <c r="AA69" i="1"/>
  <c r="R309" i="1"/>
  <c r="AB69" i="1"/>
  <c r="AL35" i="1"/>
  <c r="S309" i="1"/>
  <c r="AC69" i="1"/>
  <c r="AM35" i="1"/>
  <c r="T309" i="1"/>
  <c r="AD69" i="1"/>
  <c r="AN35" i="1"/>
  <c r="U309" i="1"/>
  <c r="AE69" i="1"/>
  <c r="V309" i="1"/>
  <c r="AF69" i="1"/>
  <c r="AP35" i="1"/>
  <c r="W309" i="1"/>
  <c r="AG69" i="1"/>
  <c r="AQ35" i="1"/>
  <c r="X309" i="1"/>
  <c r="AH69" i="1"/>
  <c r="AR35" i="1"/>
  <c r="Q310" i="1"/>
  <c r="AA70" i="1"/>
  <c r="R310" i="1"/>
  <c r="AB70" i="1"/>
  <c r="S310" i="1"/>
  <c r="AC70" i="1"/>
  <c r="T310" i="1"/>
  <c r="AD70" i="1"/>
  <c r="U310" i="1"/>
  <c r="AE70" i="1"/>
  <c r="V310" i="1"/>
  <c r="AF70" i="1"/>
  <c r="W310" i="1"/>
  <c r="AG70" i="1"/>
  <c r="X310" i="1"/>
  <c r="AH70" i="1"/>
  <c r="Q311" i="1"/>
  <c r="AA71" i="1"/>
  <c r="R311" i="1"/>
  <c r="AB71" i="1"/>
  <c r="S311" i="1"/>
  <c r="AC71" i="1"/>
  <c r="T311" i="1"/>
  <c r="AD71" i="1"/>
  <c r="U311" i="1"/>
  <c r="AE71" i="1"/>
  <c r="AP24" i="1"/>
  <c r="V311" i="1"/>
  <c r="AF71" i="1"/>
  <c r="AQ24" i="1"/>
  <c r="W311" i="1"/>
  <c r="AG71" i="1"/>
  <c r="X311" i="1"/>
  <c r="AH71" i="1"/>
  <c r="Q312" i="1"/>
  <c r="AA72" i="1"/>
  <c r="R312" i="1"/>
  <c r="AB72" i="1"/>
  <c r="S312" i="1"/>
  <c r="AC72" i="1"/>
  <c r="T312" i="1"/>
  <c r="AD72" i="1"/>
  <c r="U312" i="1"/>
  <c r="AE72" i="1"/>
  <c r="V312" i="1"/>
  <c r="AF72" i="1"/>
  <c r="W312" i="1"/>
  <c r="AG72" i="1"/>
  <c r="X312" i="1"/>
  <c r="AH72" i="1"/>
  <c r="Q313" i="1"/>
  <c r="AA73" i="1"/>
  <c r="R313" i="1"/>
  <c r="AB73" i="1"/>
  <c r="S313" i="1"/>
  <c r="AC73" i="1"/>
  <c r="T313" i="1"/>
  <c r="AD73" i="1"/>
  <c r="U313" i="1"/>
  <c r="AE73" i="1"/>
  <c r="V313" i="1"/>
  <c r="AF73" i="1"/>
  <c r="W313" i="1"/>
  <c r="AG73" i="1"/>
  <c r="X313" i="1"/>
  <c r="AH73" i="1"/>
  <c r="Q314" i="1"/>
  <c r="AA74" i="1"/>
  <c r="R314" i="1"/>
  <c r="AB74" i="1"/>
  <c r="S314" i="1"/>
  <c r="AC74" i="1"/>
  <c r="T314" i="1"/>
  <c r="AD74" i="1"/>
  <c r="U314" i="1"/>
  <c r="AE74" i="1"/>
  <c r="V314" i="1"/>
  <c r="AF74" i="1"/>
  <c r="W314" i="1"/>
  <c r="AG74" i="1"/>
  <c r="X314" i="1"/>
  <c r="AH74" i="1"/>
  <c r="Q315" i="1"/>
  <c r="AA75" i="1"/>
  <c r="R315" i="1"/>
  <c r="AB75" i="1"/>
  <c r="S315" i="1"/>
  <c r="AC75" i="1"/>
  <c r="T315" i="1"/>
  <c r="AD75" i="1"/>
  <c r="U315" i="1"/>
  <c r="AE75" i="1"/>
  <c r="V315" i="1"/>
  <c r="AF75" i="1"/>
  <c r="W315" i="1"/>
  <c r="AG75" i="1"/>
  <c r="X315" i="1"/>
  <c r="AH75" i="1"/>
  <c r="Q316" i="1"/>
  <c r="AA76" i="1"/>
  <c r="R316" i="1"/>
  <c r="AB76" i="1"/>
  <c r="S316" i="1"/>
  <c r="AC76" i="1"/>
  <c r="T316" i="1"/>
  <c r="AD76" i="1"/>
  <c r="U316" i="1"/>
  <c r="AE76" i="1"/>
  <c r="V316" i="1"/>
  <c r="AF76" i="1"/>
  <c r="W316" i="1"/>
  <c r="AG76" i="1"/>
  <c r="X316" i="1"/>
  <c r="AH76" i="1"/>
  <c r="Q317" i="1"/>
  <c r="AA77" i="1"/>
  <c r="R317" i="1"/>
  <c r="AB77" i="1"/>
  <c r="S317" i="1"/>
  <c r="AC77" i="1"/>
  <c r="T317" i="1"/>
  <c r="AD77" i="1"/>
  <c r="U317" i="1"/>
  <c r="AE77" i="1"/>
  <c r="V317" i="1"/>
  <c r="AF77" i="1"/>
  <c r="W317" i="1"/>
  <c r="AG77" i="1"/>
  <c r="X317" i="1"/>
  <c r="AH77" i="1"/>
  <c r="Q318" i="1"/>
  <c r="AA78" i="1"/>
  <c r="R318" i="1"/>
  <c r="AB78" i="1"/>
  <c r="S318" i="1"/>
  <c r="AC78" i="1"/>
  <c r="T318" i="1"/>
  <c r="AD78" i="1"/>
  <c r="U318" i="1"/>
  <c r="AE78" i="1"/>
  <c r="V318" i="1"/>
  <c r="AF78" i="1"/>
  <c r="W318" i="1"/>
  <c r="AG78" i="1"/>
  <c r="X318" i="1"/>
  <c r="AH78" i="1"/>
  <c r="Q319" i="1"/>
  <c r="AA79" i="1"/>
  <c r="R319" i="1"/>
  <c r="AB79" i="1"/>
  <c r="S319" i="1"/>
  <c r="AC79" i="1"/>
  <c r="T319" i="1"/>
  <c r="AD79" i="1"/>
  <c r="U319" i="1"/>
  <c r="AE79" i="1"/>
  <c r="V319" i="1"/>
  <c r="AF79" i="1"/>
  <c r="W319" i="1"/>
  <c r="AG79" i="1"/>
  <c r="X319" i="1"/>
  <c r="AH79" i="1"/>
  <c r="Q320" i="1"/>
  <c r="AA80" i="1"/>
  <c r="R320" i="1"/>
  <c r="AB80" i="1"/>
  <c r="S320" i="1"/>
  <c r="AC80" i="1"/>
  <c r="T320" i="1"/>
  <c r="AD80" i="1"/>
  <c r="U320" i="1"/>
  <c r="AE80" i="1"/>
  <c r="V320" i="1"/>
  <c r="AF80" i="1"/>
  <c r="W320" i="1"/>
  <c r="AG80" i="1"/>
  <c r="X320" i="1"/>
  <c r="AH80" i="1"/>
  <c r="R321" i="1"/>
  <c r="AB81" i="1"/>
  <c r="T321" i="1"/>
  <c r="AD81" i="1"/>
  <c r="U321" i="1"/>
  <c r="AE81" i="1"/>
  <c r="V321" i="1"/>
  <c r="AF81" i="1"/>
  <c r="W321" i="1"/>
  <c r="AG81" i="1"/>
  <c r="X321" i="1"/>
  <c r="AH81" i="1"/>
  <c r="Q322" i="1"/>
  <c r="AA82" i="1"/>
  <c r="R322" i="1"/>
  <c r="AB82" i="1"/>
  <c r="AC82" i="1"/>
  <c r="T322" i="1"/>
  <c r="AD82" i="1"/>
  <c r="U322" i="1"/>
  <c r="AE82" i="1"/>
  <c r="V322" i="1"/>
  <c r="AF82" i="1"/>
  <c r="W322" i="1"/>
  <c r="AG82" i="1"/>
  <c r="X322" i="1"/>
  <c r="AH82" i="1"/>
  <c r="Q323" i="1"/>
  <c r="AA83" i="1"/>
  <c r="R323" i="1"/>
  <c r="AB83" i="1"/>
  <c r="AC83" i="1"/>
  <c r="T323" i="1"/>
  <c r="AD83" i="1"/>
  <c r="U323" i="1"/>
  <c r="AE83" i="1"/>
  <c r="V323" i="1"/>
  <c r="AF83" i="1"/>
  <c r="W323" i="1"/>
  <c r="AG83" i="1"/>
  <c r="X323" i="1"/>
  <c r="AH83" i="1"/>
  <c r="Q324" i="1"/>
  <c r="AA84" i="1"/>
  <c r="R324" i="1"/>
  <c r="AB84" i="1"/>
  <c r="AC84" i="1"/>
  <c r="T324" i="1"/>
  <c r="AD84" i="1"/>
  <c r="U324" i="1"/>
  <c r="AE84" i="1"/>
  <c r="V324" i="1"/>
  <c r="AF84" i="1"/>
  <c r="W324" i="1"/>
  <c r="AG84" i="1"/>
  <c r="X324" i="1"/>
  <c r="AH84" i="1"/>
  <c r="Q325" i="1"/>
  <c r="AA85" i="1"/>
  <c r="R325" i="1"/>
  <c r="AB85" i="1"/>
  <c r="AC85" i="1"/>
  <c r="T325" i="1"/>
  <c r="AD85" i="1"/>
  <c r="U325" i="1"/>
  <c r="AE85" i="1"/>
  <c r="V325" i="1"/>
  <c r="AF85" i="1"/>
  <c r="W325" i="1"/>
  <c r="AG85" i="1"/>
  <c r="X325" i="1"/>
  <c r="AH85" i="1"/>
  <c r="R326" i="1"/>
  <c r="AB86" i="1"/>
  <c r="AC86" i="1"/>
  <c r="T326" i="1"/>
  <c r="AD86" i="1"/>
  <c r="U326" i="1"/>
  <c r="AE86" i="1"/>
  <c r="V326" i="1"/>
  <c r="AF86" i="1"/>
  <c r="W326" i="1"/>
  <c r="AG86" i="1"/>
  <c r="X326" i="1"/>
  <c r="AH86" i="1"/>
  <c r="X21" i="1"/>
  <c r="W21" i="1"/>
  <c r="V21" i="1"/>
  <c r="T21" i="1"/>
  <c r="U21" i="1"/>
  <c r="S21" i="1"/>
  <c r="R21" i="1"/>
  <c r="Q20" i="1"/>
  <c r="R20" i="1"/>
  <c r="S20" i="1"/>
  <c r="T20" i="1"/>
  <c r="U20" i="1"/>
  <c r="V20" i="1"/>
  <c r="W20" i="1"/>
  <c r="X20" i="1"/>
  <c r="P20" i="1"/>
  <c r="BO19" i="1"/>
  <c r="BO15" i="1"/>
  <c r="BO16" i="1"/>
  <c r="BO14" i="1"/>
  <c r="AM24" i="1"/>
  <c r="AO24" i="1"/>
  <c r="AN24" i="1"/>
  <c r="AO35" i="1"/>
  <c r="AR36" i="1"/>
  <c r="AS25" i="1"/>
  <c r="AS26" i="1"/>
  <c r="AR37" i="1"/>
  <c r="AS23" i="1"/>
  <c r="AR34" i="1"/>
  <c r="AS22" i="1"/>
  <c r="AR33" i="1"/>
  <c r="AS21" i="1"/>
  <c r="AR32" i="1"/>
  <c r="AR25" i="1"/>
  <c r="AQ36" i="1"/>
  <c r="AQ37" i="1"/>
  <c r="AR26" i="1"/>
  <c r="AQ33" i="1"/>
  <c r="AR22" i="1"/>
  <c r="AP36" i="1"/>
  <c r="AQ25" i="1"/>
  <c r="AP37" i="1"/>
  <c r="AQ26" i="1"/>
  <c r="AQ23" i="1"/>
  <c r="AP34" i="1"/>
  <c r="AQ21" i="1"/>
  <c r="AP32" i="1"/>
  <c r="AP25" i="1"/>
  <c r="AO36" i="1"/>
  <c r="AO37" i="1"/>
  <c r="C404" i="1"/>
  <c r="AP26" i="1"/>
  <c r="AL24" i="1"/>
  <c r="AP23" i="1"/>
  <c r="AO34" i="1"/>
  <c r="AO33" i="1"/>
  <c r="AP22" i="1"/>
  <c r="AO32" i="1"/>
  <c r="AP21" i="1"/>
  <c r="AP33" i="1"/>
  <c r="AQ22" i="1"/>
  <c r="AO25" i="1"/>
  <c r="AN36" i="1"/>
  <c r="AN37" i="1"/>
  <c r="AO26" i="1"/>
  <c r="AN34" i="1"/>
  <c r="AO23" i="1"/>
  <c r="AO22" i="1"/>
  <c r="AN33" i="1"/>
  <c r="AN32" i="1"/>
  <c r="AO21" i="1"/>
  <c r="AN23" i="1"/>
  <c r="AM34" i="1"/>
  <c r="AM32" i="1"/>
  <c r="AN21" i="1"/>
  <c r="AM22" i="1"/>
  <c r="AL33" i="1"/>
  <c r="AN25" i="1"/>
  <c r="AM36" i="1"/>
  <c r="AN26" i="1"/>
  <c r="AL25" i="1"/>
  <c r="AL26" i="1"/>
  <c r="AQ32" i="1"/>
  <c r="AR21" i="1"/>
  <c r="AM33" i="1"/>
  <c r="AN22" i="1"/>
  <c r="AS24" i="1"/>
  <c r="AR23" i="1"/>
  <c r="AQ34" i="1"/>
  <c r="AL36" i="1"/>
  <c r="AM25" i="1"/>
  <c r="AL37" i="1"/>
  <c r="C401" i="1"/>
  <c r="AM26" i="1"/>
  <c r="AM23" i="1"/>
  <c r="AL34" i="1"/>
  <c r="AM21" i="1"/>
  <c r="AL32" i="1"/>
  <c r="AR24" i="1"/>
  <c r="C407" i="1"/>
  <c r="C406" i="1"/>
  <c r="C403" i="1"/>
  <c r="C405" i="1"/>
  <c r="AL27" i="1"/>
  <c r="D407" i="1"/>
  <c r="D403" i="1"/>
  <c r="D404" i="1"/>
  <c r="D401" i="1"/>
  <c r="D406" i="1"/>
  <c r="D405" i="1"/>
  <c r="AM27" i="1"/>
  <c r="AL38" i="1"/>
  <c r="AO38" i="1"/>
  <c r="AN27" i="1"/>
  <c r="AR27" i="1"/>
  <c r="AS27" i="1"/>
  <c r="AP27" i="1"/>
  <c r="AQ38" i="1"/>
  <c r="AR38" i="1"/>
  <c r="AN38" i="1"/>
  <c r="AP38" i="1"/>
  <c r="AO27" i="1"/>
  <c r="AM38" i="1"/>
  <c r="AQ27" i="1"/>
  <c r="T323" i="3"/>
  <c r="T320" i="3"/>
  <c r="AE92" i="2"/>
  <c r="T322" i="3"/>
  <c r="T321" i="3"/>
  <c r="AG93" i="2"/>
  <c r="T317" i="3"/>
  <c r="AE89" i="2"/>
  <c r="T316" i="3"/>
  <c r="AH88" i="2"/>
  <c r="T315" i="3"/>
  <c r="AF87" i="2"/>
  <c r="T314" i="3"/>
  <c r="AJ86" i="2"/>
  <c r="T309" i="3"/>
  <c r="T308" i="3"/>
  <c r="T307" i="3"/>
  <c r="T305" i="3"/>
  <c r="T301" i="3"/>
  <c r="AJ73" i="2"/>
  <c r="T300" i="3"/>
  <c r="AF72" i="2"/>
  <c r="T299" i="3"/>
  <c r="AH71" i="2"/>
  <c r="T298" i="3"/>
  <c r="AD70" i="2"/>
  <c r="T297" i="3"/>
  <c r="T293" i="3"/>
  <c r="AJ65" i="2"/>
  <c r="T292" i="3"/>
  <c r="T291" i="3"/>
  <c r="T290" i="3"/>
  <c r="T289" i="3"/>
  <c r="T285" i="3"/>
  <c r="T284" i="3"/>
  <c r="AF56" i="2"/>
  <c r="T283" i="3"/>
  <c r="T282" i="3"/>
  <c r="AI54" i="2"/>
  <c r="T281" i="3"/>
  <c r="T277" i="3"/>
  <c r="AE49" i="2"/>
  <c r="T276" i="3"/>
  <c r="AF48" i="2"/>
  <c r="T275" i="3"/>
  <c r="T274" i="3"/>
  <c r="AE46" i="2"/>
  <c r="T273" i="3"/>
  <c r="AK45" i="2"/>
  <c r="T269" i="3"/>
  <c r="T268" i="3"/>
  <c r="T267" i="3"/>
  <c r="T266" i="3"/>
  <c r="AI38" i="2"/>
  <c r="T265" i="3"/>
  <c r="AD37" i="2"/>
  <c r="T261" i="3"/>
  <c r="T260" i="3"/>
  <c r="AG32" i="2"/>
  <c r="T259" i="3"/>
  <c r="T258" i="3"/>
  <c r="T257" i="3"/>
  <c r="T253" i="3"/>
  <c r="T252" i="3"/>
  <c r="T251" i="3"/>
  <c r="T250" i="3"/>
  <c r="T249" i="3"/>
  <c r="T245" i="3"/>
  <c r="T244" i="3"/>
  <c r="T243" i="3"/>
  <c r="T242" i="3"/>
  <c r="T241" i="3"/>
  <c r="T237" i="3"/>
  <c r="T236" i="3"/>
  <c r="T235" i="3"/>
  <c r="T234" i="3"/>
  <c r="T233" i="3"/>
  <c r="T229" i="3"/>
  <c r="T228" i="3"/>
  <c r="T227" i="3"/>
  <c r="T226" i="3"/>
  <c r="T225" i="3"/>
  <c r="T221" i="3"/>
  <c r="T220" i="3"/>
  <c r="T219" i="3"/>
  <c r="T218" i="3"/>
  <c r="T217" i="3"/>
  <c r="T213" i="3"/>
  <c r="T212" i="3"/>
  <c r="T211" i="3"/>
  <c r="T210" i="3"/>
  <c r="T209" i="3"/>
  <c r="T205" i="3"/>
  <c r="T204" i="3"/>
  <c r="T203" i="3"/>
  <c r="T202" i="3"/>
  <c r="T201" i="3"/>
  <c r="T197" i="3"/>
  <c r="T196" i="3"/>
  <c r="T195" i="3"/>
  <c r="T194" i="3"/>
  <c r="T193" i="3"/>
  <c r="T189" i="3"/>
  <c r="T188" i="3"/>
  <c r="T187" i="3"/>
  <c r="T186" i="3"/>
  <c r="T185" i="3"/>
  <c r="T181" i="3"/>
  <c r="T180" i="3"/>
  <c r="T179" i="3"/>
  <c r="T178" i="3"/>
  <c r="T177" i="3"/>
  <c r="T173" i="3"/>
  <c r="T172" i="3"/>
  <c r="T171" i="3"/>
  <c r="T170" i="3"/>
  <c r="T169" i="3"/>
  <c r="T165" i="3"/>
  <c r="T164" i="3"/>
  <c r="T163" i="3"/>
  <c r="T162" i="3"/>
  <c r="T161" i="3"/>
  <c r="T157" i="3"/>
  <c r="T156" i="3"/>
  <c r="T155" i="3"/>
  <c r="T154" i="3"/>
  <c r="T153" i="3"/>
  <c r="T149" i="3"/>
  <c r="T148" i="3"/>
  <c r="T147" i="3"/>
  <c r="T146" i="3"/>
  <c r="T145" i="3"/>
  <c r="T144" i="3"/>
  <c r="T141" i="3"/>
  <c r="T140" i="3"/>
  <c r="T139" i="3"/>
  <c r="T138" i="3"/>
  <c r="T137" i="3"/>
  <c r="T136" i="3"/>
  <c r="T133" i="3"/>
  <c r="T132" i="3"/>
  <c r="T131" i="3"/>
  <c r="T130" i="3"/>
  <c r="T129" i="3"/>
  <c r="T128" i="3"/>
  <c r="T125" i="3"/>
  <c r="T124" i="3"/>
  <c r="T123" i="3"/>
  <c r="T122" i="3"/>
  <c r="T121" i="3"/>
  <c r="T120" i="3"/>
  <c r="T117" i="3"/>
  <c r="T116" i="3"/>
  <c r="T115" i="3"/>
  <c r="T114" i="3"/>
  <c r="T113" i="3"/>
  <c r="T112" i="3"/>
  <c r="T109" i="3"/>
  <c r="T108" i="3"/>
  <c r="T107" i="3"/>
  <c r="T106" i="3"/>
  <c r="T105" i="3"/>
  <c r="T104" i="3"/>
  <c r="T101" i="3"/>
  <c r="T100" i="3"/>
  <c r="T99" i="3"/>
  <c r="T98" i="3"/>
  <c r="T97" i="3"/>
  <c r="T96" i="3"/>
  <c r="T93" i="3"/>
  <c r="T92" i="3"/>
  <c r="T91" i="3"/>
  <c r="T90" i="3"/>
  <c r="T89" i="3"/>
  <c r="T88" i="3"/>
  <c r="T85" i="3"/>
  <c r="T84" i="3"/>
  <c r="T83" i="3"/>
  <c r="T82" i="3"/>
  <c r="T81" i="3"/>
  <c r="T80" i="3"/>
  <c r="T77" i="3"/>
  <c r="T76" i="3"/>
  <c r="T75" i="3"/>
  <c r="T74" i="3"/>
  <c r="T73" i="3"/>
  <c r="T72" i="3"/>
  <c r="T69" i="3"/>
  <c r="T68" i="3"/>
  <c r="T67" i="3"/>
  <c r="T66" i="3"/>
  <c r="T65" i="3"/>
  <c r="T64" i="3"/>
  <c r="T61" i="3"/>
  <c r="T60" i="3"/>
  <c r="T59" i="3"/>
  <c r="T58" i="3"/>
  <c r="T57" i="3"/>
  <c r="T56" i="3"/>
  <c r="T53" i="3"/>
  <c r="T52" i="3"/>
  <c r="T51" i="3"/>
  <c r="T50" i="3"/>
  <c r="T49" i="3"/>
  <c r="T48" i="3"/>
  <c r="T45" i="3"/>
  <c r="T44" i="3"/>
  <c r="T43" i="3"/>
  <c r="T42" i="3"/>
  <c r="T41" i="3"/>
  <c r="T40" i="3"/>
  <c r="T37" i="3"/>
  <c r="T36" i="3"/>
  <c r="T35" i="3"/>
  <c r="T34" i="3"/>
  <c r="T33" i="3"/>
  <c r="T32" i="3"/>
  <c r="T29" i="3"/>
  <c r="T28" i="3"/>
  <c r="T27" i="3"/>
  <c r="T26" i="3"/>
  <c r="T25" i="3"/>
  <c r="T24" i="3"/>
  <c r="T21" i="3"/>
  <c r="T20" i="3"/>
  <c r="T19" i="3"/>
  <c r="AD54" i="2"/>
  <c r="T306" i="3"/>
  <c r="T313" i="3"/>
  <c r="AE85" i="2"/>
  <c r="AD86" i="2"/>
  <c r="AD61" i="2"/>
  <c r="AE86" i="2"/>
  <c r="AH95" i="2"/>
  <c r="AF95" i="2"/>
  <c r="AG95" i="2"/>
  <c r="AD81" i="2"/>
  <c r="AD46" i="2"/>
  <c r="AE77" i="2"/>
  <c r="AE37" i="2"/>
  <c r="AG56" i="2"/>
  <c r="AD77" i="2"/>
  <c r="AD45" i="2"/>
  <c r="AE70" i="2"/>
  <c r="AD73" i="2"/>
  <c r="AE69" i="2"/>
  <c r="AF81" i="2"/>
  <c r="AK49" i="2"/>
  <c r="AE62" i="2"/>
  <c r="AH94" i="2"/>
  <c r="AG72" i="2"/>
  <c r="AJ49" i="2"/>
  <c r="AD69" i="2"/>
  <c r="AE61" i="2"/>
  <c r="AG92" i="2"/>
  <c r="AI46" i="2"/>
  <c r="T324" i="3"/>
  <c r="AI96" i="2"/>
  <c r="AD94" i="2"/>
  <c r="AD62" i="2"/>
  <c r="AE94" i="2"/>
  <c r="AE54" i="2"/>
  <c r="AI62" i="2"/>
  <c r="AE45" i="2"/>
  <c r="AK85" i="2"/>
  <c r="AE78" i="2"/>
  <c r="AE38" i="2"/>
  <c r="AI93" i="2"/>
  <c r="AK65" i="2"/>
  <c r="AJ39" i="2"/>
  <c r="AK39" i="2"/>
  <c r="AF39" i="2"/>
  <c r="AG39" i="2"/>
  <c r="AH39" i="2"/>
  <c r="AI39" i="2"/>
  <c r="AH41" i="2"/>
  <c r="AI41" i="2"/>
  <c r="AJ41" i="2"/>
  <c r="AF41" i="2"/>
  <c r="AG41" i="2"/>
  <c r="AK41" i="2"/>
  <c r="AF69" i="2"/>
  <c r="AG69" i="2"/>
  <c r="AH69" i="2"/>
  <c r="AI69" i="2"/>
  <c r="AJ80" i="2"/>
  <c r="AH80" i="2"/>
  <c r="AK80" i="2"/>
  <c r="AD92" i="2"/>
  <c r="AK95" i="2"/>
  <c r="AG94" i="2"/>
  <c r="AF85" i="2"/>
  <c r="AK77" i="2"/>
  <c r="AK61" i="2"/>
  <c r="AF53" i="2"/>
  <c r="AG53" i="2"/>
  <c r="AH53" i="2"/>
  <c r="AI53" i="2"/>
  <c r="AK89" i="2"/>
  <c r="AF45" i="2"/>
  <c r="AG45" i="2"/>
  <c r="AH45" i="2"/>
  <c r="AI45" i="2"/>
  <c r="AH56" i="2"/>
  <c r="AI56" i="2"/>
  <c r="AJ56" i="2"/>
  <c r="AK56" i="2"/>
  <c r="AJ70" i="2"/>
  <c r="AK70" i="2"/>
  <c r="AF70" i="2"/>
  <c r="AG70" i="2"/>
  <c r="AH70" i="2"/>
  <c r="AG81" i="2"/>
  <c r="AH81" i="2"/>
  <c r="AI81" i="2"/>
  <c r="AJ81" i="2"/>
  <c r="AJ95" i="2"/>
  <c r="AF94" i="2"/>
  <c r="AH93" i="2"/>
  <c r="AF89" i="2"/>
  <c r="AI80" i="2"/>
  <c r="AJ77" i="2"/>
  <c r="AJ61" i="2"/>
  <c r="AJ45" i="2"/>
  <c r="AH64" i="2"/>
  <c r="AI64" i="2"/>
  <c r="AJ64" i="2"/>
  <c r="AK64" i="2"/>
  <c r="AD78" i="2"/>
  <c r="AD38" i="2"/>
  <c r="AI40" i="2"/>
  <c r="AJ40" i="2"/>
  <c r="AK40" i="2"/>
  <c r="AF40" i="2"/>
  <c r="AG40" i="2"/>
  <c r="AF65" i="2"/>
  <c r="AG65" i="2"/>
  <c r="AH65" i="2"/>
  <c r="AI65" i="2"/>
  <c r="AE93" i="2"/>
  <c r="AI32" i="2"/>
  <c r="AJ32" i="2"/>
  <c r="AK32" i="2"/>
  <c r="AF32" i="2"/>
  <c r="AH32" i="2"/>
  <c r="AJ46" i="2"/>
  <c r="AK46" i="2"/>
  <c r="AF46" i="2"/>
  <c r="AG46" i="2"/>
  <c r="AH46" i="2"/>
  <c r="AF57" i="2"/>
  <c r="AG57" i="2"/>
  <c r="AH57" i="2"/>
  <c r="AI57" i="2"/>
  <c r="AI71" i="2"/>
  <c r="AJ71" i="2"/>
  <c r="AK71" i="2"/>
  <c r="AF71" i="2"/>
  <c r="AG71" i="2"/>
  <c r="AG85" i="2"/>
  <c r="AH85" i="2"/>
  <c r="AI85" i="2"/>
  <c r="AK96" i="2"/>
  <c r="AJ96" i="2"/>
  <c r="AI95" i="2"/>
  <c r="AK94" i="2"/>
  <c r="AF93" i="2"/>
  <c r="AG80" i="2"/>
  <c r="AK73" i="2"/>
  <c r="AI70" i="2"/>
  <c r="AG64" i="2"/>
  <c r="AK57" i="2"/>
  <c r="AG48" i="2"/>
  <c r="AJ78" i="2"/>
  <c r="AF78" i="2"/>
  <c r="AG78" i="2"/>
  <c r="AH78" i="2"/>
  <c r="AJ54" i="2"/>
  <c r="AK54" i="2"/>
  <c r="AF54" i="2"/>
  <c r="AG54" i="2"/>
  <c r="AH54" i="2"/>
  <c r="AD93" i="2"/>
  <c r="AE53" i="2"/>
  <c r="AG33" i="2"/>
  <c r="AH33" i="2"/>
  <c r="AI33" i="2"/>
  <c r="AJ33" i="2"/>
  <c r="AF33" i="2"/>
  <c r="AK33" i="2"/>
  <c r="AI47" i="2"/>
  <c r="AJ47" i="2"/>
  <c r="AK47" i="2"/>
  <c r="AF47" i="2"/>
  <c r="AG47" i="2"/>
  <c r="AF61" i="2"/>
  <c r="AG61" i="2"/>
  <c r="AH61" i="2"/>
  <c r="AI61" i="2"/>
  <c r="AH72" i="2"/>
  <c r="AI72" i="2"/>
  <c r="AJ72" i="2"/>
  <c r="AK72" i="2"/>
  <c r="AK86" i="2"/>
  <c r="AF86" i="2"/>
  <c r="AG86" i="2"/>
  <c r="AI92" i="2"/>
  <c r="AK92" i="2"/>
  <c r="AF92" i="2"/>
  <c r="AD89" i="2"/>
  <c r="AD65" i="2"/>
  <c r="AD57" i="2"/>
  <c r="AD49" i="2"/>
  <c r="AD41" i="2"/>
  <c r="AD33" i="2"/>
  <c r="AE81" i="2"/>
  <c r="AE73" i="2"/>
  <c r="AE65" i="2"/>
  <c r="AE57" i="2"/>
  <c r="AE41" i="2"/>
  <c r="AE33" i="2"/>
  <c r="AJ94" i="2"/>
  <c r="AJ88" i="2"/>
  <c r="AI86" i="2"/>
  <c r="AF80" i="2"/>
  <c r="AF64" i="2"/>
  <c r="AJ57" i="2"/>
  <c r="AH40" i="2"/>
  <c r="AG89" i="2"/>
  <c r="AH89" i="2"/>
  <c r="AI89" i="2"/>
  <c r="AJ89" i="2"/>
  <c r="AD53" i="2"/>
  <c r="AG37" i="2"/>
  <c r="AH37" i="2"/>
  <c r="AI37" i="2"/>
  <c r="AJ37" i="2"/>
  <c r="AF37" i="2"/>
  <c r="AK37" i="2"/>
  <c r="AH48" i="2"/>
  <c r="AI48" i="2"/>
  <c r="AJ48" i="2"/>
  <c r="AK48" i="2"/>
  <c r="AJ62" i="2"/>
  <c r="AK62" i="2"/>
  <c r="AF62" i="2"/>
  <c r="AG62" i="2"/>
  <c r="AH62" i="2"/>
  <c r="AF73" i="2"/>
  <c r="AG73" i="2"/>
  <c r="AH73" i="2"/>
  <c r="AI73" i="2"/>
  <c r="AI87" i="2"/>
  <c r="AJ87" i="2"/>
  <c r="AK87" i="2"/>
  <c r="AG87" i="2"/>
  <c r="AH87" i="2"/>
  <c r="AD88" i="2"/>
  <c r="AD80" i="2"/>
  <c r="AD72" i="2"/>
  <c r="AD64" i="2"/>
  <c r="AD56" i="2"/>
  <c r="AD48" i="2"/>
  <c r="AD40" i="2"/>
  <c r="AD32" i="2"/>
  <c r="AE88" i="2"/>
  <c r="AE80" i="2"/>
  <c r="AE72" i="2"/>
  <c r="AE64" i="2"/>
  <c r="AE56" i="2"/>
  <c r="AE48" i="2"/>
  <c r="AE40" i="2"/>
  <c r="AE32" i="2"/>
  <c r="AG96" i="2"/>
  <c r="AI94" i="2"/>
  <c r="AK93" i="2"/>
  <c r="AJ92" i="2"/>
  <c r="AH86" i="2"/>
  <c r="AK69" i="2"/>
  <c r="AK53" i="2"/>
  <c r="AF38" i="2"/>
  <c r="AG38" i="2"/>
  <c r="AH38" i="2"/>
  <c r="AJ38" i="2"/>
  <c r="AK38" i="2"/>
  <c r="AF49" i="2"/>
  <c r="AG49" i="2"/>
  <c r="AH49" i="2"/>
  <c r="AI49" i="2"/>
  <c r="AI63" i="2"/>
  <c r="AJ63" i="2"/>
  <c r="AK63" i="2"/>
  <c r="AF63" i="2"/>
  <c r="AG63" i="2"/>
  <c r="AF77" i="2"/>
  <c r="AG77" i="2"/>
  <c r="AH77" i="2"/>
  <c r="AI77" i="2"/>
  <c r="AI88" i="2"/>
  <c r="AK88" i="2"/>
  <c r="AF88" i="2"/>
  <c r="AD95" i="2"/>
  <c r="AD87" i="2"/>
  <c r="AD71" i="2"/>
  <c r="AD63" i="2"/>
  <c r="AD47" i="2"/>
  <c r="AD39" i="2"/>
  <c r="AE95" i="2"/>
  <c r="AE87" i="2"/>
  <c r="AE71" i="2"/>
  <c r="AE63" i="2"/>
  <c r="AE47" i="2"/>
  <c r="AE39" i="2"/>
  <c r="AF96" i="2"/>
  <c r="AJ93" i="2"/>
  <c r="AH92" i="2"/>
  <c r="AG88" i="2"/>
  <c r="AK81" i="2"/>
  <c r="AJ69" i="2"/>
  <c r="AH63" i="2"/>
  <c r="AJ53" i="2"/>
  <c r="AH47" i="2"/>
  <c r="T22" i="3"/>
  <c r="T30" i="3"/>
  <c r="T38" i="3"/>
  <c r="T46" i="3"/>
  <c r="T54" i="3"/>
  <c r="T62" i="3"/>
  <c r="T70" i="3"/>
  <c r="T78" i="3"/>
  <c r="T86" i="3"/>
  <c r="T94" i="3"/>
  <c r="T102" i="3"/>
  <c r="T110" i="3"/>
  <c r="T118" i="3"/>
  <c r="T126" i="3"/>
  <c r="T134" i="3"/>
  <c r="T142" i="3"/>
  <c r="T150" i="3"/>
  <c r="T158" i="3"/>
  <c r="T166" i="3"/>
  <c r="T174" i="3"/>
  <c r="T182" i="3"/>
  <c r="T190" i="3"/>
  <c r="T198" i="3"/>
  <c r="T206" i="3"/>
  <c r="T214" i="3"/>
  <c r="T222" i="3"/>
  <c r="T230" i="3"/>
  <c r="T238" i="3"/>
  <c r="T246" i="3"/>
  <c r="T254" i="3"/>
  <c r="T262" i="3"/>
  <c r="T270" i="3"/>
  <c r="T278" i="3"/>
  <c r="T286" i="3"/>
  <c r="T294" i="3"/>
  <c r="T302" i="3"/>
  <c r="T310" i="3"/>
  <c r="T318" i="3"/>
  <c r="T23" i="3"/>
  <c r="T31" i="3"/>
  <c r="T39" i="3"/>
  <c r="T47" i="3"/>
  <c r="T55" i="3"/>
  <c r="T63" i="3"/>
  <c r="T71" i="3"/>
  <c r="T79" i="3"/>
  <c r="T87" i="3"/>
  <c r="T95" i="3"/>
  <c r="T103" i="3"/>
  <c r="T111" i="3"/>
  <c r="T119" i="3"/>
  <c r="T127" i="3"/>
  <c r="T135" i="3"/>
  <c r="T143" i="3"/>
  <c r="T151" i="3"/>
  <c r="T159" i="3"/>
  <c r="T167" i="3"/>
  <c r="T175" i="3"/>
  <c r="T183" i="3"/>
  <c r="T191" i="3"/>
  <c r="T199" i="3"/>
  <c r="T207" i="3"/>
  <c r="T215" i="3"/>
  <c r="T223" i="3"/>
  <c r="T231" i="3"/>
  <c r="T239" i="3"/>
  <c r="T247" i="3"/>
  <c r="T255" i="3"/>
  <c r="T263" i="3"/>
  <c r="T271" i="3"/>
  <c r="T279" i="3"/>
  <c r="T287" i="3"/>
  <c r="T295" i="3"/>
  <c r="T303" i="3"/>
  <c r="T311" i="3"/>
  <c r="T319" i="3"/>
  <c r="T152" i="3"/>
  <c r="T160" i="3"/>
  <c r="T168" i="3"/>
  <c r="T176" i="3"/>
  <c r="T184" i="3"/>
  <c r="T192" i="3"/>
  <c r="T200" i="3"/>
  <c r="T208" i="3"/>
  <c r="T216" i="3"/>
  <c r="T224" i="3"/>
  <c r="T232" i="3"/>
  <c r="T240" i="3"/>
  <c r="T248" i="3"/>
  <c r="T256" i="3"/>
  <c r="T264" i="3"/>
  <c r="T272" i="3"/>
  <c r="T280" i="3"/>
  <c r="T288" i="3"/>
  <c r="T296" i="3"/>
  <c r="T304" i="3"/>
  <c r="T312" i="3"/>
  <c r="AH96" i="2"/>
  <c r="AK78" i="2"/>
  <c r="AD96" i="2"/>
  <c r="AI78" i="2"/>
  <c r="AJ85" i="2"/>
  <c r="AD85" i="2"/>
  <c r="AE96" i="2"/>
  <c r="AH52" i="2"/>
  <c r="AI52" i="2"/>
  <c r="AJ52" i="2"/>
  <c r="AK52" i="2"/>
  <c r="AF52" i="2"/>
  <c r="AG52" i="2"/>
  <c r="AE52" i="2"/>
  <c r="AD52" i="2"/>
  <c r="AK82" i="2"/>
  <c r="AF82" i="2"/>
  <c r="AG82" i="2"/>
  <c r="AH82" i="2"/>
  <c r="AI82" i="2"/>
  <c r="AE82" i="2"/>
  <c r="AD82" i="2"/>
  <c r="AJ82" i="2"/>
  <c r="AI83" i="2"/>
  <c r="AJ83" i="2"/>
  <c r="AK83" i="2"/>
  <c r="AG83" i="2"/>
  <c r="AH83" i="2"/>
  <c r="AE83" i="2"/>
  <c r="AD83" i="2"/>
  <c r="AF83" i="2"/>
  <c r="AI75" i="2"/>
  <c r="AJ75" i="2"/>
  <c r="AK75" i="2"/>
  <c r="AF75" i="2"/>
  <c r="AG75" i="2"/>
  <c r="AE75" i="2"/>
  <c r="AD75" i="2"/>
  <c r="AH75" i="2"/>
  <c r="AJ66" i="2"/>
  <c r="AK66" i="2"/>
  <c r="AF66" i="2"/>
  <c r="AG66" i="2"/>
  <c r="AH66" i="2"/>
  <c r="AI66" i="2"/>
  <c r="AE66" i="2"/>
  <c r="AD66" i="2"/>
  <c r="AH60" i="2"/>
  <c r="AI60" i="2"/>
  <c r="AJ60" i="2"/>
  <c r="AK60" i="2"/>
  <c r="AF60" i="2"/>
  <c r="AG60" i="2"/>
  <c r="AE60" i="2"/>
  <c r="AD60" i="2"/>
  <c r="AI84" i="2"/>
  <c r="AK84" i="2"/>
  <c r="AF84" i="2"/>
  <c r="AG84" i="2"/>
  <c r="AH84" i="2"/>
  <c r="AJ84" i="2"/>
  <c r="AE84" i="2"/>
  <c r="AD84" i="2"/>
  <c r="AJ58" i="2"/>
  <c r="AK58" i="2"/>
  <c r="AF58" i="2"/>
  <c r="AG58" i="2"/>
  <c r="AH58" i="2"/>
  <c r="AE58" i="2"/>
  <c r="AD58" i="2"/>
  <c r="AI58" i="2"/>
  <c r="AH44" i="2"/>
  <c r="AI44" i="2"/>
  <c r="AJ44" i="2"/>
  <c r="AK44" i="2"/>
  <c r="AF44" i="2"/>
  <c r="AG44" i="2"/>
  <c r="AE44" i="2"/>
  <c r="AD44" i="2"/>
  <c r="AI36" i="2"/>
  <c r="AJ36" i="2"/>
  <c r="AK36" i="2"/>
  <c r="AF36" i="2"/>
  <c r="AG36" i="2"/>
  <c r="AH36" i="2"/>
  <c r="AE36" i="2"/>
  <c r="AJ74" i="2"/>
  <c r="AK74" i="2"/>
  <c r="AF74" i="2"/>
  <c r="AG74" i="2"/>
  <c r="AH74" i="2"/>
  <c r="AE74" i="2"/>
  <c r="AD74" i="2"/>
  <c r="AI74" i="2"/>
  <c r="AH76" i="2"/>
  <c r="AI76" i="2"/>
  <c r="AJ76" i="2"/>
  <c r="AK76" i="2"/>
  <c r="AF76" i="2"/>
  <c r="AG76" i="2"/>
  <c r="AE76" i="2"/>
  <c r="AD76" i="2"/>
  <c r="AK34" i="2"/>
  <c r="AF34" i="2"/>
  <c r="AG34" i="2"/>
  <c r="AH34" i="2"/>
  <c r="AI34" i="2"/>
  <c r="AE34" i="2"/>
  <c r="AD34" i="2"/>
  <c r="AJ34" i="2"/>
  <c r="AI35" i="2"/>
  <c r="AJ35" i="2"/>
  <c r="AK35" i="2"/>
  <c r="AF35" i="2"/>
  <c r="AG35" i="2"/>
  <c r="AH35" i="2"/>
  <c r="AE35" i="2"/>
  <c r="AD35" i="2"/>
  <c r="AK90" i="2"/>
  <c r="AF90" i="2"/>
  <c r="AG90" i="2"/>
  <c r="AH90" i="2"/>
  <c r="AI90" i="2"/>
  <c r="AJ90" i="2"/>
  <c r="AE90" i="2"/>
  <c r="AD90" i="2"/>
  <c r="AI59" i="2"/>
  <c r="AJ59" i="2"/>
  <c r="AK59" i="2"/>
  <c r="AF59" i="2"/>
  <c r="AG59" i="2"/>
  <c r="AH59" i="2"/>
  <c r="AE59" i="2"/>
  <c r="AD59" i="2"/>
  <c r="AJ50" i="2"/>
  <c r="AK50" i="2"/>
  <c r="AF50" i="2"/>
  <c r="AG50" i="2"/>
  <c r="AH50" i="2"/>
  <c r="AI50" i="2"/>
  <c r="AE50" i="2"/>
  <c r="AD50" i="2"/>
  <c r="AH68" i="2"/>
  <c r="AI68" i="2"/>
  <c r="AJ68" i="2"/>
  <c r="AK68" i="2"/>
  <c r="AF68" i="2"/>
  <c r="AG68" i="2"/>
  <c r="AE68" i="2"/>
  <c r="AD68" i="2"/>
  <c r="AI51" i="2"/>
  <c r="AJ51" i="2"/>
  <c r="AK51" i="2"/>
  <c r="AF51" i="2"/>
  <c r="AG51" i="2"/>
  <c r="AH51" i="2"/>
  <c r="AE51" i="2"/>
  <c r="AD51" i="2"/>
  <c r="AF42" i="2"/>
  <c r="AG42" i="2"/>
  <c r="AI42" i="2"/>
  <c r="AJ42" i="2"/>
  <c r="AK42" i="2"/>
  <c r="AE42" i="2"/>
  <c r="AD42" i="2"/>
  <c r="AH42" i="2"/>
  <c r="C384" i="2"/>
  <c r="C383" i="2"/>
  <c r="C382" i="2"/>
  <c r="C386" i="2"/>
  <c r="C385" i="2"/>
  <c r="D380" i="2"/>
  <c r="C387" i="2"/>
  <c r="AD36" i="2"/>
  <c r="D385" i="2"/>
  <c r="D384" i="2"/>
  <c r="D381" i="2"/>
  <c r="D383" i="2"/>
  <c r="D386" i="2"/>
  <c r="D382" i="2"/>
  <c r="D387" i="2"/>
</calcChain>
</file>

<file path=xl/sharedStrings.xml><?xml version="1.0" encoding="utf-8"?>
<sst xmlns="http://schemas.openxmlformats.org/spreadsheetml/2006/main" count="4701" uniqueCount="407">
  <si>
    <t>Banco de México</t>
  </si>
  <si>
    <t>Financiamiento e información financiera de intermediarios financieros</t>
  </si>
  <si>
    <t>Banca Comercial, Financiamiento resumen (metodología 2018)</t>
  </si>
  <si>
    <t>Título</t>
  </si>
  <si>
    <t>Financiamiento otorgado por la banca comercial, al sector no bancario *, Saldos nominales en miles de pesos, Financiamiento total (A+B+C+D) 1/</t>
  </si>
  <si>
    <t>Financiamiento otorgado por la banca comercial, al sector no bancario *, Saldos nominales en miles de pesos, Financiamiento total (A+B+C+D) 1/, A. Al sector privado</t>
  </si>
  <si>
    <t>Financiamiento otorgado por la banca comercial, al sector no bancario *, Saldos nominales en miles de pesos, Financiamiento total (A+B+C+D) 1/, A. Al sector privado, a.1 Financiamiento directo</t>
  </si>
  <si>
    <t>Financiamiento otorgado por la Banca Comercial, al Sector no Bancario *, Saldos nominales en miles de pesos, Financiamiento total (A+B+C+D) 1/, A.Al sector privado, a.1 Financiamiento directo, a.1.1 Consumo</t>
  </si>
  <si>
    <t>Financiamiento otorgado por la Banca Comercial, al Sector no Bancario *, Saldos nominales en miles de pesos, Financiamiento total (A+B+C+D) 1/, A.Al sector privado, a.1 Financiamiento directo, a.1.2 Vivienda 2/</t>
  </si>
  <si>
    <t>Financiamiento otorgado por la banca comercial, al sector no bancario *, Saldos nominales en miles de pesos, Financiamiento total (A+B+C+D) 1/, A. Al sector privado, a.1 Financiamiento directo, a.1.3 Empresas y personas físicas con actividad empresarial</t>
  </si>
  <si>
    <t>Financiamiento otorgado por la banca comercial, al sector no bancario *, Saldos nominales en miles de pesos, Financiamiento total (A+B+C+D) 1/, A. Al sector privado, a.1 Financiamiento directo, a.1.3 Empresas y personas físicas con actividad empresarial, Crédito</t>
  </si>
  <si>
    <t>Financiamiento otorgado por la banca comercial, al sector no bancario *, Saldos nominales en miles de pesos, Financiamiento total (A+B+C+D) 1/, A. Al sector privado, a.1 Financiamiento directo, a.1.3 Empresas y personas físicas con actividad empresarial, Valores</t>
  </si>
  <si>
    <t>Financiamiento otorgado por la banca comercial, al sector no bancario *, Saldos nominales en miles de pesos, Financiamiento total (A+B+C+D) 1/, A. Al sector privado, a.1 Financiamiento directo, a.1.4 Intermediarios financieros no bancarios</t>
  </si>
  <si>
    <t>Financiamiento otorgado por la Banca Comercial, al Sector no Bancario *, Saldos nominales en miles de pesos, Financiamiento total (A+B+C+D) 1/, A.Al sector privado, a.2 Títulos asociados a programas de reestructuras</t>
  </si>
  <si>
    <t>Financiamiento otorgado por la banca comercial, al sector no bancario *, Saldos nominales en miles de pesos, Financiamiento total (A+B+C+D) 1/, B. A estados y municipios</t>
  </si>
  <si>
    <t>Financiamiento otorgado por la banca comercial, al sector no bancario *, Saldos nominales en miles de pesos, Financiamiento total (A+B+C+D) 1/, C. Al sector público</t>
  </si>
  <si>
    <t>Financiamiento otorgado por la banca comercial, al sector no bancario *, Saldos nominales en miles de pesos, Financiamiento total (A+B+C+D) 1/, D. Otros sectores residentes</t>
  </si>
  <si>
    <t>Periodo disponible</t>
  </si>
  <si>
    <t>Jul 2009 - Abr 2020</t>
  </si>
  <si>
    <t>Dic 1994 - Abr 2020</t>
  </si>
  <si>
    <t>Periodicidad</t>
  </si>
  <si>
    <t>Mensual</t>
  </si>
  <si>
    <t>Cifra</t>
  </si>
  <si>
    <t>Saldos Nominales</t>
  </si>
  <si>
    <t>Unidad</t>
  </si>
  <si>
    <t>Miles de Pesos</t>
  </si>
  <si>
    <t>Base</t>
  </si>
  <si>
    <t>Aviso</t>
  </si>
  <si>
    <t>Tipo de información</t>
  </si>
  <si>
    <t>Niveles</t>
  </si>
  <si>
    <t>Fecha</t>
  </si>
  <si>
    <t>SF269831</t>
  </si>
  <si>
    <t>SF269832</t>
  </si>
  <si>
    <t>SF269833</t>
  </si>
  <si>
    <t>SF235735</t>
  </si>
  <si>
    <t>SF235736</t>
  </si>
  <si>
    <t>SF269836</t>
  </si>
  <si>
    <t>SF269837</t>
  </si>
  <si>
    <t>SF269838</t>
  </si>
  <si>
    <t>SF269842</t>
  </si>
  <si>
    <t>SF235739</t>
  </si>
  <si>
    <t>SF269849</t>
  </si>
  <si>
    <t>SF269857</t>
  </si>
  <si>
    <t>SF269865</t>
  </si>
  <si>
    <t>N/E</t>
  </si>
  <si>
    <t>Año</t>
  </si>
  <si>
    <t>Financiamiento total</t>
  </si>
  <si>
    <t>Al sector privado</t>
  </si>
  <si>
    <t>Financiamiento directo</t>
  </si>
  <si>
    <t>Consumo</t>
  </si>
  <si>
    <t>Vivienda</t>
  </si>
  <si>
    <t>Empresas</t>
  </si>
  <si>
    <t>Empresas crédito</t>
  </si>
  <si>
    <t>Empresas valores</t>
  </si>
  <si>
    <t>Int no bancarios</t>
  </si>
  <si>
    <t>Reestructuras</t>
  </si>
  <si>
    <t>Edos y municipios</t>
  </si>
  <si>
    <t>Sector Público Fed</t>
  </si>
  <si>
    <t>Otros sectores</t>
  </si>
  <si>
    <t>Financiamiento otorgado por la Banca de Desarrollo, al Sector no Bancario, Saldos nominales en millones de pesos, Financiamiento total (A+B+C+D) 1/</t>
  </si>
  <si>
    <t>Financiamiento otorgado por la Banca de Desarrollo, al Sector no Bancario, Saldos nominales en millones de pesos, Financiamiento total (A+B+C+D) 1/, A. Al sector privado</t>
  </si>
  <si>
    <t>Financiamiento otorgado por la Banca de Desarrollo, al Sector no Bancario, Saldos nominales en millones de pesos, Financiamiento total (A+B+C+D) 1/, A. Al sector privado, a.1 Financiamiento directo</t>
  </si>
  <si>
    <t>CF131 Financiamiento otorgado por la Banca de Desarrollo, al Sector no Bancario, Saldos nominales en miles de pesos, Financiamiento total, A.Al sector privado, a.1 Financiamiento directo, a.1.1 Consumo</t>
  </si>
  <si>
    <t>CF131 Financiamiento otorgado por la Banca de Desarrollo, al Sector no Bancario, Saldos nominales en miles de pesos, Financiamiento total, A.Al sector privado, a.1 Financiamiento directo, a.1.2 Vivienda</t>
  </si>
  <si>
    <t>Financiamiento otorgado por la Banca de Desarrollo, al Sector no Bancario, Saldos nominales en millones de pesos, Financiamiento total (A+B+C+D) 1/, A. Al sector privado, a.1 Financiamiento directo, a.1.3 Empresas y personas físicas con actividad empresarial</t>
  </si>
  <si>
    <t>Financiamiento otorgado por la Banca de Desarrollo, al Sector no Bancario, Saldos nominales en millones de pesos, Financiamiento total (A+B+C+D) 1/, A. Al sector privado, a.1 Financiamiento directo, a.1.3 Empresas y personas físicas con actividad empresarial, Credito</t>
  </si>
  <si>
    <t>Financiamiento otorgado por la Banca de Desarrollo, al Sector no Bancario, Saldos nominales en millones de pesos, Financiamiento total (A+B+C+D) 1/, A. Al sector privado, a.1 Financiamiento directo, a.1.3 Empresas y personas físicas con actividad empresarial, Valores</t>
  </si>
  <si>
    <t>Financiamiento otorgado por la Banca de Desarrollo, al Sector no Bancario, Saldos nominales en millones de pesos, Financiamiento total (A+B+C+D) 1/, A. Al sector privado, a.1 Financiamiento directo, a.1.4 Intermediarios financieros no bancarios</t>
  </si>
  <si>
    <t>Financiamiento otorgado por la Banca de Desarrollo, al Sector no Bancario, Saldos nominales en millones de pesos, Financiamiento total (A+B+C+D) 1/, B. A estados y municipios</t>
  </si>
  <si>
    <t>Financiamiento otorgado por la Banca de Desarrollo, al Sector no Bancario, Saldos nominales en millones de pesos, Financiamiento total (A+B+C+D) 1/, C. Al sector público</t>
  </si>
  <si>
    <t>Financiamiento otorgado por la Banca de Desarrollo, al Sector no Bancario, Saldos nominales en millones de pesos, Financiamiento total (A+B+C+D) 1/, D. Otros</t>
  </si>
  <si>
    <t>SF110002</t>
  </si>
  <si>
    <t>SF110003</t>
  </si>
  <si>
    <t>SF110004</t>
  </si>
  <si>
    <t>SF28613</t>
  </si>
  <si>
    <t>SF28614</t>
  </si>
  <si>
    <t>SF110007</t>
  </si>
  <si>
    <t>SF221718</t>
  </si>
  <si>
    <t>SF221719</t>
  </si>
  <si>
    <t>SF110008</t>
  </si>
  <si>
    <t>SF110009</t>
  </si>
  <si>
    <t>SF110012</t>
  </si>
  <si>
    <t>SF110015</t>
  </si>
  <si>
    <t>Índices de Precios al Consumidor y UDIS</t>
  </si>
  <si>
    <t>Principales índices mensuales</t>
  </si>
  <si>
    <t>Fecha de consulta: 02/07/2020 01:33:14</t>
  </si>
  <si>
    <t>Aviso importante: Algunas de las series que está consultando registra un cambio, por favor consulte los metadatos de las mismas.</t>
  </si>
  <si>
    <t>IPC Por objeto del gasto Nacional, I n d i c e G e n e r a l</t>
  </si>
  <si>
    <t>Subíndices subyacente y complementarios, Precios al consumidor (INPC), Subyacente</t>
  </si>
  <si>
    <t>Subíndices subyacente y complementarios, Precios al consumidor (INPC), Subyacente, Mercancías</t>
  </si>
  <si>
    <t>Subíndices subyacente y complementarios, Precios al consumidor (INPC), Subyacente, Mercancías, Alimentos, Bebidas y Tabaco</t>
  </si>
  <si>
    <t>Subíndices subyacente y complementarios, Precios al consumidor (INPC), Subyacente, Mercancías, Mercancías no Alimenticias</t>
  </si>
  <si>
    <t>Subíndices subyacente y complementarios, Precios al consumidor (INPC), Subyacente, Servicios</t>
  </si>
  <si>
    <t>Subíndices subyacente y complementarios, Precios al consumidor (INPC), Subyacente, Servicios, Vivienda</t>
  </si>
  <si>
    <t>Subíndices subyacente y complementarios, Precios al consumidor (INPC), Subyacente, Servicios, Educación (colegiaturas)</t>
  </si>
  <si>
    <t>Subíndices subyacente y complementarios, Precios al consumidor (INPC), Subyacente, Servicios, Otros Servicios</t>
  </si>
  <si>
    <t>Subíndices subyacente y complementarios, Precios al consumidor (INPC), No Subyacente</t>
  </si>
  <si>
    <t>Subíndices subyacente y complementarios, Precios al consumidor (INPC), No Subyacente, Agropecuarios</t>
  </si>
  <si>
    <t>Subíndices subyacente y complementarios, Precios al consumidor (INPC), No Subyacente, Agropecuarios, Frutas y Verduras</t>
  </si>
  <si>
    <t>Subíndices subyacente y complementarios, Precios al consumidor (INPC), No Subyacente, Agropecuarios, Pecuarios</t>
  </si>
  <si>
    <t>Subíndices subyacente y complementarios, Precios al consumidor (INPC), No Subyacente, Energéticos y Tarifas Autorizadas por el Gobierno</t>
  </si>
  <si>
    <t>Subíndices subyacente y complementarios, Precios al consumidor (INPC), No Subyacente, Energéticos y Tarifas Autorizadas por el Gobierno, Energéticos</t>
  </si>
  <si>
    <t>Subíndices subyacente y complementarios, Precios al consumidor (INPC), No Subyacente, Energéticos y Tarifas Autorizadas por el Gobierno, Tarifas Autorizadas por el Gobierno</t>
  </si>
  <si>
    <t>Ene 1969 - May 2020</t>
  </si>
  <si>
    <t>Ene 1982 - May 2020</t>
  </si>
  <si>
    <t>Indices</t>
  </si>
  <si>
    <t>Sin Unidad</t>
  </si>
  <si>
    <t>2Q Jul 2018</t>
  </si>
  <si>
    <t>Acorde con la Ley del Sistema Nacional de Información Estadística y Geográfica, publicada en el Diario Oficial de la Federación el 16 de abril de 2008, a partir del 15 de julio de 2011 el Instituto Nacional de Estadística y Geografía (INEGI) tiene la facultad exclusiva de elaborar y publicar los índices nacionales de precios.  En consideración a lo anterior, la información sobre la inflación referente a junio de 2011 fue la última publicada por el Banco de México. El INEGI comenzó la difusión de la información con los resultados correspondientes a la primera quincena de julio de 2011.</t>
  </si>
  <si>
    <t>Índices</t>
  </si>
  <si>
    <t>SP1</t>
  </si>
  <si>
    <t>SP74625</t>
  </si>
  <si>
    <t>SP74626</t>
  </si>
  <si>
    <t>SP66540</t>
  </si>
  <si>
    <t>SP74627</t>
  </si>
  <si>
    <t>SP74628</t>
  </si>
  <si>
    <t>SP66542</t>
  </si>
  <si>
    <t>SP56339</t>
  </si>
  <si>
    <t>SP74629</t>
  </si>
  <si>
    <t>SP74630</t>
  </si>
  <si>
    <t>SP56337</t>
  </si>
  <si>
    <t>SP56385</t>
  </si>
  <si>
    <t>SP56386</t>
  </si>
  <si>
    <t>SP74631</t>
  </si>
  <si>
    <t>SP56373</t>
  </si>
  <si>
    <t>SP74640</t>
  </si>
  <si>
    <t>Saldos Reales</t>
  </si>
  <si>
    <t>Saldos reales, miles de millones de pesos promedio de 2019</t>
  </si>
  <si>
    <t>Financiamiento Total</t>
  </si>
  <si>
    <t>Promedio 2015-2019</t>
  </si>
  <si>
    <t>Rubro</t>
  </si>
  <si>
    <t>– Sector privado</t>
  </si>
  <si>
    <t>– Consumo</t>
  </si>
  <si>
    <t>– Vivienda</t>
  </si>
  <si>
    <t xml:space="preserve">– Sector Público </t>
  </si>
  <si>
    <t>– Estados y Municipios</t>
  </si>
  <si>
    <t xml:space="preserve">– Financiamiento Adicional Total </t>
  </si>
  <si>
    <t>Intermediarios no bancarios</t>
  </si>
  <si>
    <t>– Intermediarios no bancarios</t>
  </si>
  <si>
    <t>Nota: La suma de los montos de las categorías de Sector Privado, Estados y Municipios y Sector Público no suman al Financiamiento Adicional Total ya que se omitió el apartado de Otros Sectores.</t>
  </si>
  <si>
    <t>Fuente: Banco de México y elaboración propia</t>
  </si>
  <si>
    <t>Sector Privado</t>
  </si>
  <si>
    <t>Estados y municipios</t>
  </si>
  <si>
    <t>Sector Público Federal</t>
  </si>
  <si>
    <t>Proporción del aumento en financiamiento</t>
  </si>
  <si>
    <t>Dic 1994 - May 2020</t>
  </si>
  <si>
    <t xml:space="preserve">Financiamiento Total </t>
  </si>
  <si>
    <t>Nota: La suma de los montos de las categorías de Consumo, Vivienda, Empresa e Intermediarios no Bancarios no suman el total de la categoría de Sector privado ya que se omitió el apartado de Reestructuración.</t>
  </si>
  <si>
    <t>– Empresas</t>
  </si>
  <si>
    <t xml:space="preserve">Concepto </t>
  </si>
  <si>
    <t xml:space="preserve">Monto </t>
  </si>
  <si>
    <t># de beneficiarios</t>
  </si>
  <si>
    <t xml:space="preserve">Fecha del anuncio </t>
  </si>
  <si>
    <t>Características</t>
  </si>
  <si>
    <t>FMI</t>
  </si>
  <si>
    <t xml:space="preserve">Reorganización del presupuesto </t>
  </si>
  <si>
    <t>ND</t>
  </si>
  <si>
    <t xml:space="preserve">Presupuesto extraordinario de 4,000 millones de pesos a SEDENA (Plan DN-III) y 500 millones de pesos a SEMAR (Plan Marina). </t>
  </si>
  <si>
    <t xml:space="preserve">Gasto en insumos médicos </t>
  </si>
  <si>
    <t>Insabi registra un gasto de 4,500 millones de pesos en insumos médicos</t>
  </si>
  <si>
    <t>Solicitud de recursos</t>
  </si>
  <si>
    <t>Solicitud por 9,337.5 mdp hecha por el Insabi para compra de insumos médicos</t>
  </si>
  <si>
    <t xml:space="preserve">Contrataciones adicionales </t>
  </si>
  <si>
    <t>El gobierno federal estima que será necesaria la contratación de 6 mil 600 médicos y 12,300 enfermeras</t>
  </si>
  <si>
    <t xml:space="preserve">Convenio con hospitales privados </t>
  </si>
  <si>
    <t xml:space="preserve">Sector Energético </t>
  </si>
  <si>
    <t>Mantenimiento de tarifas eléctricas</t>
  </si>
  <si>
    <t>39,000,000 hogares</t>
  </si>
  <si>
    <t>El consumo adicional de electricidad n elevará la tarifa de ciertos usuarios domésticos. Se tomará el consumo desde marzo 30 hasta 7 días después de que se declare terminada la emergencia sanitaria</t>
  </si>
  <si>
    <t xml:space="preserve">Beneficio fiscal (hidrocarburos) </t>
  </si>
  <si>
    <t>Pemex recibió un estímulo fiscal por 65 mil millones de pesos, relativo a una disminución en el pago del derecho de utilidad compartida</t>
  </si>
  <si>
    <t xml:space="preserve">Prórroga de declaración de impuestos </t>
  </si>
  <si>
    <t xml:space="preserve">El Servicio de Administración Tributario (SAT) extenderá el periodo de declaración de impuestos para el ejercicio de 2019  hasta el 30 de junio </t>
  </si>
  <si>
    <t xml:space="preserve">Crédito FONACOT </t>
  </si>
  <si>
    <t xml:space="preserve">300 mil créditos de 10 mil pesos. Vencimiento: 36 meses, con 3 meses de gracia. Pagos fijos de 360.23 pesos. CAT: 10%. Tasa estimada: 13.38% efectiva anual </t>
  </si>
  <si>
    <t>Diferimiento de pagos de capital e intereses (INFONAVIT)</t>
  </si>
  <si>
    <t xml:space="preserve">Durante 3 meses los créditos no devengan intereses y mantienen el saldo congelado. Si el acreditado hace pagos, amortizan directamente a capital </t>
  </si>
  <si>
    <t>Apoyos a trabajadores en empresas en paro técnico (INFONAVIT)</t>
  </si>
  <si>
    <t xml:space="preserve">Beneficio para acreditados que vean sus ingresos disminuidos. Se dará hasta el 50% de descuento sobre el factor del pago del crédito </t>
  </si>
  <si>
    <t>Fondo Universal de pérdida del empleo (INFONAVIT)</t>
  </si>
  <si>
    <t>Protegerá el pago del crédito de los acreditados hasta por 3 meses con un copago de 0%</t>
  </si>
  <si>
    <t>Apoyo a trabajadores a través de cambio en las condiciones de crédito (ISSSTE)</t>
  </si>
  <si>
    <t xml:space="preserve">Revisión de créditos ordinarios, especiales y conmemorativos por parte del ISSSTE. Incremento en el monto de financiamiento hasta 36 mil 800 pesos en créditos ordinarios. Vencimiento: hasta 24 meses. Tasa: 7.5%; reducción de tasa en créditos especiales (de 12% a 10.5%); reducción de tasa en créditos conmemorativos (de 14% a 12.5%)  </t>
  </si>
  <si>
    <t>Prórroga de pago de aportaciones al INFONAVIT (&gt; 250 empleados)</t>
  </si>
  <si>
    <t xml:space="preserve">Podrán aplazar las aportaciones del 2do bimestre al INFONAVIT; el pago se podrá hacer hasta julio 2020 </t>
  </si>
  <si>
    <t xml:space="preserve">Prórroga de pago de aportaciones al INFONAVIT (&lt; 250 empleados) </t>
  </si>
  <si>
    <t xml:space="preserve">Podrán aplazar las aportaciones del 2do y 3er bimestre al INFONAVIT; el pago se podrá hacer hasta septiembre 2020 </t>
  </si>
  <si>
    <t xml:space="preserve">Impulso + Estados </t>
  </si>
  <si>
    <t>El programa Impulso + Estados es el resultado de la colaboración entre Gobierno Federal y Entidades Federativas para la entrega de crédito a MiPyMEs.</t>
  </si>
  <si>
    <t>Créditos a la palabra (SE; tandas para el bienestar)</t>
  </si>
  <si>
    <t>Un millón de créditos de 25 mil pesos registradas en el censo del bienestar. Vencimiento: 3 años. Tasa: 6,5% anual. No aplica a pymes en industria agropecuaria</t>
  </si>
  <si>
    <t>Financiamiento a proveedores del gobierno federal (NAFIN)</t>
  </si>
  <si>
    <t xml:space="preserve">Apoyo de hasta 50 millones de pesos a través de la banca comercial. Apoyos directos de NAFIN entre 50 y 500 millones de pesos. Vencimiento: hasta 5 años. Tasa: de acuerdo a las condiciones del crédito </t>
  </si>
  <si>
    <t>Reactivación económica: cadenas productivas (NAFIN)</t>
  </si>
  <si>
    <t>Programa que busca brindar liquidez a proveedores, mediante el descuento electrónico de sus ventas por cobrar</t>
  </si>
  <si>
    <t>Apoyo solidario a la palabra (IMSS)</t>
  </si>
  <si>
    <t xml:space="preserve">Un millón de créditos por 25 mil pesos. Vencimiento: 3 años con 3 meses de gracia. Tasa estimada: 6.10% efectiva anual </t>
  </si>
  <si>
    <t>Adelanto de la Pensión para el Bienestar</t>
  </si>
  <si>
    <t xml:space="preserve">Adelanto de 4 periodos de la pensión bimestral para adultos mayores y discapacitados. Dichos periodos corresponden a los bimestres marzo-abri, mayo-junio, julio-agosto, septiembre-octubre. El monto adelantado asciende a 92,150 millones de pesos, mientras que el costo financiero de la medida es de mil 79 millones 573 mil 333 pesos. </t>
  </si>
  <si>
    <t xml:space="preserve">Transferencias directas </t>
  </si>
  <si>
    <t xml:space="preserve">Estados han recibido 13,500 millones de pesos a través del Insabi en el periodo enero-marzo. Se adelantará la transferencia por 10,000 millones de pesos adicionales. En total, se destinarán 25,000 millones de pesos a los estados. El costo financiero de la medida es de 110 millones 166 mil 666 pesos.  </t>
  </si>
  <si>
    <t>10 Medidas para proveer liquidez para mejorar el funcionamiento de mercados domesticos, fortalecer los canales de crédito y adoptar un funcionamiento ordenado de los mercados de deuda y divisas.</t>
  </si>
  <si>
    <t>BANXICO abre una facultad para banca comercial y de desarrollo para canalizar recursos a MiPyMES afectadas por la pandemia</t>
  </si>
  <si>
    <t>BANXICO abre una facultad financera para bancos comerciales, usando créditos como colaterales en empresas que emiten deuda pública que puedan ser canalizadas a MiPyMES</t>
  </si>
  <si>
    <t>Disminuir tasa de interés</t>
  </si>
  <si>
    <t>Banco de México anuncia que disminuye la tasa de interés en 50 puntos base, de 7% a 6.5%.</t>
  </si>
  <si>
    <t>Banco de México anuncia que disminuye la tasa de interés en 50 puntos base, de 6.5% a 6%.</t>
  </si>
  <si>
    <t>Banco de México anuncia que disminuye la tasa de interés en 50 puntos base, de 6% a 5.5%.</t>
  </si>
  <si>
    <t>Programa de Formadores de Mercado de Deuda Gubernamental</t>
  </si>
  <si>
    <t xml:space="preserve">Ejecución de permutas de valores gubernamentales para los formadores de mercado. Esto con la finalidad de que puedan administrar mejor sus tenencias de valores. </t>
  </si>
  <si>
    <t xml:space="preserve">Extender el derecho de opción de compra de valores gubernamentales de formadores de mercado, para que el ejercicio de dicha opción de compra se pueda realizar en el segundo día hábil bancario siguiente a la ejecución de la subasta primaria. Actualmente el periodo de ejercicio es de un día hábil. </t>
  </si>
  <si>
    <t>Swap Line</t>
  </si>
  <si>
    <t>60,000,000,000 USD</t>
  </si>
  <si>
    <t>BANXICO y la FED establecen una línea de intercambio con el objetivo de incrementar la disponibilidad de financiamiento en dólares para el sector privado</t>
  </si>
  <si>
    <t>Non-Deliverable Forward (NDF)</t>
  </si>
  <si>
    <t>10,000,000,0000 USD</t>
  </si>
  <si>
    <t>La Comisión de Cambios anuncia un incremento en el programa NDF de 20 mil millones a 30 mil millones de USD.</t>
  </si>
  <si>
    <t>Depósito de Regulación Monetaria</t>
  </si>
  <si>
    <t xml:space="preserve">Reducir los Depósitos de Regulación Monetaria para apoyar las transacciones activas de bancos comerciales. De esta forma incrementar su liquidez y capacidad de otorgar créditos. </t>
  </si>
  <si>
    <t>Ajustes a la tasa de interés de la Facilidad de Liquidez Adicional Ordinaria</t>
  </si>
  <si>
    <t>Se reduce el costo de los créditos de un rango de 2-2.2 a 1.1 veces el objetivo para la tasa de interés interbancaria a un día del Banco de México</t>
  </si>
  <si>
    <t>Incremento de liquidez durante horas del mercado para facilitar el funcionamiento de mercados financieros y sistemas de pagos</t>
  </si>
  <si>
    <t>Extender los instrumentos elegibles para la Facilidad de Liquidez Adicional Ordinaria, operaciones de cobertura y operaciones de créditos de USD</t>
  </si>
  <si>
    <t>Extender el acceso a la Facilidad de Liquidez Adicional Ordinaria a la Banca de Desarrollo para que obtengan liquidez a través de créditos con un costo igual a 1.1 por la tasa establecida</t>
  </si>
  <si>
    <t xml:space="preserve">Abrir una facultad para recomprar valores gubernamentales con plazos más largos que aquellos que permite el mercado regular. </t>
  </si>
  <si>
    <t>Intercambio en donde instituciones cambian instrumentos de deuda por instrumentos emitidos por el gobierno</t>
  </si>
  <si>
    <t>Facilidad para recomprar instrumentos corporativos a través de instituciones de crédito. Esto con el propósito de dar liquidez en instrumentos en los que se ha notado poca liquidez.</t>
  </si>
  <si>
    <t>Intercambio de instrumentos financieros por más de 10 años por aquellos por menos de 3 años</t>
  </si>
  <si>
    <t>Cobertura de divisas extendida a entidades extranjeras que operan mientras el mercado mexicano está cerrado.</t>
  </si>
  <si>
    <t>Comisión Nacional Bancaria y de Valores</t>
  </si>
  <si>
    <t>La CNBV publica  criterios temporales de contabilidad (Criterios Contables Especiales)  para bancos, uniones de crédito e instituciones relacionadas a finanza popular para mantener líneas de crédito</t>
  </si>
  <si>
    <t>La CNBV publica una carta de recomendaión a bancos para evitar recompras de acciones u otra medida de compensasión para accionistas</t>
  </si>
  <si>
    <t>La CNBV emitió medidas de apoyo para apoyo de clientes financieros. Las medidas consisten en un diferimiento parcial o total del pago de capital o intereses por hasta 4 meses, con la posibilidad de extenderlo otros dos meses. Esta medida puede ser aplicada a préstamos de consumo, comerciales o de vivienda.</t>
  </si>
  <si>
    <t>Otros</t>
  </si>
  <si>
    <t>CMN y BID Invest</t>
  </si>
  <si>
    <t>12,000,000,000 USD</t>
  </si>
  <si>
    <t xml:space="preserve"> BID Invest y el Consejo Mexicano de Negocios respaldado por SHCP iniciarán un programa de créditos.</t>
  </si>
  <si>
    <t>Apoyo a la liquidez de las empresas del sector de infraestructura.</t>
  </si>
  <si>
    <t>– Refinanciamiento y/o reestructura en términos establecidos por la CNBV.</t>
  </si>
  <si>
    <t>BANOBRAS</t>
  </si>
  <si>
    <t>Apoyo a la liquidez de empresas de 1er piso</t>
  </si>
  <si>
    <t xml:space="preserve">– Reestructura y/o recalendarización de créditos de manera preventiva; </t>
  </si>
  <si>
    <t xml:space="preserve">– Reestructuras en dólares o en pesos, mayor plazo de acuerdo con la capacidad de pago; </t>
  </si>
  <si>
    <t>– Se podrán considerar nuevos créditos en apoyo al capital de trabajo;</t>
  </si>
  <si>
    <t>– Apoyos para garantías bursátiles;</t>
  </si>
  <si>
    <t xml:space="preserve">– Créditos para mejorar la liquidez de los acreditados, siempre y cuando la Banca Comercial solicite y participe en el financiamiento.  </t>
  </si>
  <si>
    <t>Apoyo a la liquidez de empresas de 2do piso</t>
  </si>
  <si>
    <t xml:space="preserve">Fondeo a los intermediarios financieros para que alarguen los plazos de los créditos de 2º piso, o den (mayores) periodos de gracia a los acreditados; </t>
  </si>
  <si>
    <t xml:space="preserve">– Para los Intermediarios Financieros Bancarios (IFB), serán de hasta 50 mdp por acreditado en líneas ya contratadas; </t>
  </si>
  <si>
    <t xml:space="preserve">– Para los Intermediarios Financieros No Bancarios (IFNB), serán de hasta el monto máximo que determinen Nafin y Bancomext, operando bajo la figura de descuento en íneas ya contratadas.  </t>
  </si>
  <si>
    <t>Programa de Garantías</t>
  </si>
  <si>
    <t xml:space="preserve">Programa de 2º piso operado con la Banca Comercial, dirigido a personas morales o físicas con actividad empresarial en los sectores de comercio, industria y servicios, que haya tenido daños económicos a causa del Covid-19, con las siguientes características: </t>
  </si>
  <si>
    <t xml:space="preserve">– Cobertura nacional; </t>
  </si>
  <si>
    <t xml:space="preserve">– Montos de hasta 2mdp; </t>
  </si>
  <si>
    <t xml:space="preserve">– Destino: capital de trabajo; </t>
  </si>
  <si>
    <t xml:space="preserve">– Créditos no revolventes; </t>
  </si>
  <si>
    <t xml:space="preserve">– Garantía con aval u obligado solidario. Plazo: 36 meses; </t>
  </si>
  <si>
    <t xml:space="preserve">– Gracia de capital de 6 meses. </t>
  </si>
  <si>
    <t>Estabilización de carteras de crédito a la construcción para sindicados</t>
  </si>
  <si>
    <t>Ampliación de plazos para créditos vigentes, que permita atenuar la baja temporal de ventas</t>
  </si>
  <si>
    <t xml:space="preserve">Sociedad Hipotecaria Federal </t>
  </si>
  <si>
    <t xml:space="preserve">– Créditos puente vigentes que no hayan tenido ampliación, se les otorgará una ampliación adicional a la contractual de hasta 12 meses; </t>
  </si>
  <si>
    <t>– Para créditos puente vigentes que hayan tenido una o más ampliaciones, se les otorgará una apmliación adicional de 6 meses.</t>
  </si>
  <si>
    <t>Línea de costos financieros para atenuar la baja temporal de actividad económica</t>
  </si>
  <si>
    <t xml:space="preserve">Línea de financiamiento adicional de hasta un 5% de la línea original que permita cubrir intereses por el desfase de ventas. Será destinado a créditos puente tradicionales vigentes otorgados en 2º piso a intermediarios financieros, previo cumplimiento de requisitos del proyecto. </t>
  </si>
  <si>
    <t xml:space="preserve">Acreditación de Intermediarios Financieros No Bancarios (SOCAPS, SOFIPOS Y SOFOMs), con producto de financiamiento para créditos de hasta 25 mil pesos. El Fondo Nacional de Garantías a la Vivienda Popular (FONAGAVIP) da garantía. La región sur sureste tendrá preferencia en este apoyo.   </t>
  </si>
  <si>
    <t>Esquema de Atención para la Reactivación Económica de los Acreditados</t>
  </si>
  <si>
    <t xml:space="preserve">Dirigido a acreditados que buscan una reestructuración de sus deudas derivado de la contingencia sanitaria. Tiene las siguientes características: </t>
  </si>
  <si>
    <t>Monto por definir</t>
  </si>
  <si>
    <t>FND</t>
  </si>
  <si>
    <t>1. Esquema de prórrogas y reestructura para créditos vigentes o en impago con riesgos hidrometeorológicos y epidemiológicos</t>
  </si>
  <si>
    <t xml:space="preserve">– Plazos de 1 a 5 años (análisis casuístico); </t>
  </si>
  <si>
    <t xml:space="preserve">Ofrecimiento de prórroga única de pago de 180 días para créditos prendarios o reporto; </t>
  </si>
  <si>
    <t xml:space="preserve">– Tasa de interés de origen; </t>
  </si>
  <si>
    <t xml:space="preserve">– No se cobra comisión por la reestructura; </t>
  </si>
  <si>
    <t xml:space="preserve">– Posibilidad de crédito complementario.  </t>
  </si>
  <si>
    <t>2. Esquema de saneamiento para créditos en cartera vencida (proyectos viables)</t>
  </si>
  <si>
    <t xml:space="preserve">– Posibilidad de la quita total de intereses (moratorios y ordinarios); </t>
  </si>
  <si>
    <t xml:space="preserve">– Plazos convenidos; </t>
  </si>
  <si>
    <t xml:space="preserve">– No se cobra comisión; </t>
  </si>
  <si>
    <t xml:space="preserve">– Conservación de tasa de interés vigente; </t>
  </si>
  <si>
    <t xml:space="preserve">– Permite modificar la clave de buró negativa; </t>
  </si>
  <si>
    <t xml:space="preserve">Para el caso de intermediarios financieros, éstos deberán trasladar los beneficios completos obtenidos a sus acreditados. </t>
  </si>
  <si>
    <t xml:space="preserve">Acciones para el Impulso a la Economía Rural </t>
  </si>
  <si>
    <t xml:space="preserve">– Prórrogas y reestructuras de créditos: hasta 10 años; periodos de gracia de capital; </t>
  </si>
  <si>
    <t xml:space="preserve">– Posibilidad de financiamiento con tasa fija; </t>
  </si>
  <si>
    <t xml:space="preserve">– Financiamiento de coberturas de precio; </t>
  </si>
  <si>
    <t xml:space="preserve">– Financiamiento de seguro al ingreso. </t>
  </si>
  <si>
    <t>Programa Clientes</t>
  </si>
  <si>
    <t xml:space="preserve">Programa de 2º piso , en líneas vigentes con grado de riesgo igual o superior a B-2: </t>
  </si>
  <si>
    <t>Banco del Bienestar</t>
  </si>
  <si>
    <t xml:space="preserve">– Ampliación de plazos hasta de 12 meses; </t>
  </si>
  <si>
    <t xml:space="preserve">– Periodo de gracia de pago de capital hasta de 6 meses; </t>
  </si>
  <si>
    <t xml:space="preserve">– Ampliación del límite de crédito en hasta 10% sobre el saldo insoluto; </t>
  </si>
  <si>
    <t xml:space="preserve">– Revisión de tasa de interés a la baja; </t>
  </si>
  <si>
    <t xml:space="preserve">– Evaluación de posible sustitución de garantías; </t>
  </si>
  <si>
    <t xml:space="preserve">– Modificación en el esquema de pagos (modificar bullet-payment a crédito simple con amortizaciones crecientes). </t>
  </si>
  <si>
    <t xml:space="preserve">Para líneas vigentes con grado de riesgo inferior a B-2: </t>
  </si>
  <si>
    <t>Programa de Vinculación</t>
  </si>
  <si>
    <t xml:space="preserve">Programa de 2º piso, líneas para clientes previos o actuales que requieren línea adicional, con destino exclusivo para generación de cartera y no para pago de pasivos. </t>
  </si>
  <si>
    <t xml:space="preserve">– Grado de riesgo igual o superior a B-2; </t>
  </si>
  <si>
    <t xml:space="preserve">– En caso de que no presenten variaciones financieras significativas con el año inmediato anterior, y no cuente con antecedentes negaivos en el Banco, se podrá otorgar un periodo de gracia de capital de hasta 6 meses; </t>
  </si>
  <si>
    <t xml:space="preserve">– En caso de presentar variaciones, se contemplará un periodo de gracia de capital hasta de 3 meses. </t>
  </si>
  <si>
    <t>Reactivación</t>
  </si>
  <si>
    <t xml:space="preserve">Programa de 2º piso, líneas para clientes nuevos, con destino exclusivo para generación de cartera y no para pago de pasivos. </t>
  </si>
  <si>
    <t xml:space="preserve">– Periodo de gracia de pago de capital hasta de 3 meses; </t>
  </si>
  <si>
    <t xml:space="preserve">Requisitos: </t>
  </si>
  <si>
    <t xml:space="preserve">– Grado de riesgo igual o superior a B-2, o haber sido acreditado por una institución financiera nacional o internacional; </t>
  </si>
  <si>
    <t xml:space="preserve">– No tener claves de prevención en la consulta de Buró de Crédito. </t>
  </si>
  <si>
    <t>Ampliación del plazo de desinversión en las empresas afectadas</t>
  </si>
  <si>
    <t xml:space="preserve">Análisis del impacto en el valor y la liquidez de la empresa. En caso de ser necesario, se modificará el plazo de desinversión: </t>
  </si>
  <si>
    <t>FOCIR</t>
  </si>
  <si>
    <t>– Si el valor de la empresa se ha visto afectado, se dará una prórroga al plazo de desinversión para permitir la estabilización financiera de la empresa.</t>
  </si>
  <si>
    <t xml:space="preserve">– Si el valor de la empresa no ha sido afectado, pero existe un problema de liquidez, se pactará el valor de desinversión y se otorgará un plazo de pago de acuerdo con los flujos proyectados nuevos. </t>
  </si>
  <si>
    <t xml:space="preserve">Nota: FOCIR para el caso de la cartera directa. En 2º piso, FOCIR propondrá al Comité correspondiente. </t>
  </si>
  <si>
    <t xml:space="preserve">Suspensión del cobro de la Comisión por Administración de los FICAS. </t>
  </si>
  <si>
    <t xml:space="preserve">Se postergará el cobro de la comisión por administración de los FICAS para no afectar la liquidez de las empresas invertidas. Esta comisión no se cobrará una vez pasada la contingencia o al momento de la desinversión. </t>
  </si>
  <si>
    <t xml:space="preserve">Sin embargo, si se cobrarán los gastos recurrentes para evitar para evitar que los FICAS caigan en una situación de falta de liquidez. </t>
  </si>
  <si>
    <t>Programa Emergente Covid 2020-FOCIR-SE</t>
  </si>
  <si>
    <t xml:space="preserve">Conjunción de esfuerzos interinstitucional (FOCIR-SE), en concurrencia con los Estados, estimando integrar una bolsa de hasta 2,600 mdp compuesta por: </t>
  </si>
  <si>
    <t xml:space="preserve">– FOCIR: 300 mdp; </t>
  </si>
  <si>
    <t xml:space="preserve">– UDP: 1,000 MDP; </t>
  </si>
  <si>
    <t xml:space="preserve">– Gobiernos de los Estados: concurrencia 1:1 (1,300 mdp). </t>
  </si>
  <si>
    <t xml:space="preserve">Objetivo: impactar al sector MiPyME, canalización de créditos de 20 hasta 100 mil pesos, con plazo de 4 años con 6 meses de gracia, aval u obligado solidario, a una tasa ordinaria de 12% anual. </t>
  </si>
  <si>
    <t>Microfinanciamiento para la mejora de la vivienda</t>
  </si>
  <si>
    <t>Programa de la Banca de Desarrollo para la reactivación económica ante Covid-19</t>
  </si>
  <si>
    <t>Medida</t>
  </si>
  <si>
    <t>Ventanilla de reporto de valores gubernamentales a plazo</t>
  </si>
  <si>
    <t>Ventanilla de intercambio temporal de garantías</t>
  </si>
  <si>
    <t>Facilidad de reporto de títulos corporativos</t>
  </si>
  <si>
    <t>Permuta de valores gubernamentales</t>
  </si>
  <si>
    <t xml:space="preserve">Facilidad de financiamiento a instituciones de banca múltiple garantizada con créditos a corporativos, para el financiamiento de la micro, pequeña y mediana empresa. </t>
  </si>
  <si>
    <t>Provisión de recursos a instituciones bancarias para canalizar crédito a micro, pequeñas y medianas empresas y a personas físicas afectadas por la pandemia.</t>
  </si>
  <si>
    <t>Total</t>
  </si>
  <si>
    <t>Acciones Fiscales</t>
  </si>
  <si>
    <t>Financiamiento de Banca de Desarrollo y otras Entidades</t>
  </si>
  <si>
    <t>Gasto Adicional en Sector Salud</t>
  </si>
  <si>
    <t>Total Gasto Adicional Sector Salud</t>
  </si>
  <si>
    <t>Categoría</t>
  </si>
  <si>
    <t xml:space="preserve">Facilidades Fiscales </t>
  </si>
  <si>
    <t>Financiamiento a Trabajadores</t>
  </si>
  <si>
    <t>Total Gasto Adicional Sector Salud (% PIB)</t>
  </si>
  <si>
    <t>Total Gasto Financiero asociado a Adelantos</t>
  </si>
  <si>
    <t>Total Gasto Financiero asociado a Adelantos (% PIB)</t>
  </si>
  <si>
    <t>PIB (pesos corrientes)</t>
  </si>
  <si>
    <t>Total Financiamiento a Trabajadores</t>
  </si>
  <si>
    <t>Total Financiamiento a Trabajadores (% PIB)</t>
  </si>
  <si>
    <t>Total Financiamiento Banca de Desarrollo y Otras Entidades</t>
  </si>
  <si>
    <t>Total Financiamiento Banca de Desarrollo y Otras Entidades (% PIB)</t>
  </si>
  <si>
    <t>Nota: el monto total del Financiamiento otorgado por la Banca de Desarrollo y otras Entidades no incluye la medida entre el CMN y BID Invest, pues es una negociación entre agentes particulares. Dicha medida se encuentra reportada en la presente base debido a que fue reportada por el Gobierno Federal</t>
  </si>
  <si>
    <t>Utilización del Fondo de Estabilización de Ingresos Presupuestarios (FEIP)</t>
  </si>
  <si>
    <t>Total Uso de Ingresos No Recurrentes</t>
  </si>
  <si>
    <t>Total Uso de Ingresos No Recurrentes (% PIB)</t>
  </si>
  <si>
    <t>Uso de Ingresos No Recurrentes</t>
  </si>
  <si>
    <t xml:space="preserve">Nota: no se toman en cuenta los montos correspondientes a la Línea Swap y los Non-Deliverable Forwards para el cálculo de las Acciones Totales llevadas a cabo por el Banco de México </t>
  </si>
  <si>
    <t>Gasto Financiero asociado con Adelantos</t>
  </si>
  <si>
    <t>Total Acciones Federales + Banco de México frente a Covid-19</t>
  </si>
  <si>
    <t>Total Acciones Federales + Banco de México frente a Covid-19 (% PIB)</t>
  </si>
  <si>
    <t>Fecha de última actualización</t>
  </si>
  <si>
    <t>Otros Créditos Empresariales</t>
  </si>
  <si>
    <t>Total Acciones de Financiamiento de Banco de México</t>
  </si>
  <si>
    <t>Total Acciones de Financiamiento de Banco de México (% PIB)</t>
  </si>
  <si>
    <t>Acciones de Financiamiento de Banco de México</t>
  </si>
  <si>
    <t>Total Otros Créditos Empresariales</t>
  </si>
  <si>
    <t>Total Otros Créditos Empresariales (% PIB)</t>
  </si>
  <si>
    <t>Total Programa de la Banca de Desarrollo para la reactivación económica ante Covid-19</t>
  </si>
  <si>
    <t>Total Programa de la Banca de Desarrollo para la reactivación económica ante Covid-19 (% PIB)</t>
  </si>
  <si>
    <t>Monto Total</t>
  </si>
  <si>
    <t>Política Monetaria y Acciones De Banco De México</t>
  </si>
  <si>
    <t>NAFIN/   BANCOMEXT</t>
  </si>
  <si>
    <t>NAFIN/ BANCOMEXT</t>
  </si>
  <si>
    <t>Creación de Fideicomiso CIB/3484</t>
  </si>
  <si>
    <t xml:space="preserve">El FEIEF constituye un fideicomiso especial con CI Banco. Los recursos en dicho fideicomiso serán canalizados a las entidades federativas para cubrir necesidades adicionales no presupuestadas por el FEIEF. </t>
  </si>
  <si>
    <t>Garantías a Favor de Entidades Federativas</t>
  </si>
  <si>
    <t>Base de acciones del Gobierno Federal en materia fiscal y financiera en respuesta a la contingencia sanitaria de Covid-19</t>
  </si>
  <si>
    <t>OCDE</t>
  </si>
  <si>
    <t xml:space="preserve">Entre el 23 de abril y el 23 de julio, 146 hospitales particulares atenderán a pacientes no afectados por covid. La cifra de beneficiados ascenderá a 12,500. Al 14 de julio, 8 mil 918 derechohabientes han sido atendidos </t>
  </si>
  <si>
    <t>Acciones de Banco de México</t>
  </si>
  <si>
    <t>Banca Comercial</t>
  </si>
  <si>
    <t>Banca de Desarrollo</t>
  </si>
  <si>
    <t>Banca de Desarrollo, Financiamiento resumen (metodología 2018)</t>
  </si>
  <si>
    <t>Banco de México anuncia que disminuye la tasa de interés en 50 puntos base, de 5% a 4.5%.</t>
  </si>
  <si>
    <t>Banco de México anuncia que disminuye la tasa de interés en 50 puntos base, de 5.5% a 5%.</t>
  </si>
  <si>
    <t>Banco de México anuncia que disminuye la tasa de interés en 25 puntos base, de 4.5% a 4.25%.</t>
  </si>
  <si>
    <t>Primer paquete de medidas anunciado por la CNBV</t>
  </si>
  <si>
    <t>Segundo paquete de medidas anunciado por la CNBV</t>
  </si>
  <si>
    <t>El índice de capitalización (ICAP) previo al pago de dividendos sea mayor que el ICAP que cumpla con todos sus suplementos requeridos por la regulación más un extra de 2.5%.</t>
  </si>
  <si>
    <t>Los dividendos pagados no deben ser superiores al 50% de las utilidades netas generadas en los cuatro trimestres anteriores a la fecha en que se paguen.</t>
  </si>
  <si>
    <t>Cumplir con el capital suficiente en las pruebas de estrés supervisoras entre 2019 y 2021</t>
  </si>
  <si>
    <t xml:space="preserve">Se otorgarán facilidades regulatorias a cambio de reestructuras de crédito. Aplican condiciones, y dependiendo el tipo de crédito es el tipo de beneficios que se otorgan. Los descuentos incluidos serán entre el 15% y el 25%. Para mayor detalle de los beneficios, consultar el documento anexo de la Base de Datos. Por último, para acceder a las facilidades regulatorias, es necesario cumplir con los requisitos explicados en las 3 celdas posteriores.  </t>
  </si>
  <si>
    <t>Crecimiento Crédito real acumulado: periodo diciembre-diciembre</t>
  </si>
  <si>
    <t>Financiamiento real adicional acumulado: periodo diciembre-diciembre</t>
  </si>
  <si>
    <t>Promedio 2020</t>
  </si>
  <si>
    <t>Monto de financiamiento adicional, miles de millones de pesos de 2020</t>
  </si>
  <si>
    <t>Monto vigente en la última fecha de actualización</t>
  </si>
  <si>
    <t>Monto vigente/Total</t>
  </si>
  <si>
    <t>Crédito a la palabra</t>
  </si>
  <si>
    <t>60,000 microempresas</t>
  </si>
  <si>
    <t>60000 créditos de 25000 pesos con 3 meses de gracia. Se repartirán 20000 a cada rubro: microempresas con una mujer al mando, sin despedidos durante la contingencia y los que no obtuvieron crédito en la ronda pasada.</t>
  </si>
  <si>
    <t>El monto reportado por la SHCP fue de 204 mil millones de pesos. El FEIP evitó una contracción significativa en el gasto del Gobierno Federal.</t>
  </si>
  <si>
    <t>Gasto no específicado</t>
  </si>
  <si>
    <t>Mayor déficit público al aprobado</t>
  </si>
  <si>
    <t>Mayor déficit público al cierre</t>
  </si>
  <si>
    <t>Mayor déficit público al cierre (% PIB)</t>
  </si>
  <si>
    <t>Uso de Ingresos No Recurrentes + Mayor déficit público al aprobado</t>
  </si>
  <si>
    <t>Uso de Ingresos No Recurrentes + Mayor déficit público al aprobado (% PIB)</t>
  </si>
  <si>
    <t xml:space="preserve">La SHCP reportó el presupuesto observado y programado para el 2020. El cálculo del monto se obtuvo a través de la diferencia entre ambas variables.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</si>
</sst>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_(&quot;$&quot;* #,##0.00_);_(&quot;$&quot;* \(#,##0.00\);_(&quot;$&quot;* &quot;-&quot;??_);_(@_)"/>
    <numFmt numFmtId="165" formatCode="&quot;Dic&quot;\ yyyy"/>
    <numFmt numFmtId="166" formatCode="&quot;Ene&quot;\ yyyy"/>
    <numFmt numFmtId="167" formatCode="&quot;Feb&quot;\ yyyy"/>
    <numFmt numFmtId="168" formatCode="&quot;Mar&quot;\ yyyy"/>
    <numFmt numFmtId="169" formatCode="&quot;Abr&quot;\ yyyy"/>
    <numFmt numFmtId="170" formatCode="&quot;May&quot;\ yyyy"/>
    <numFmt numFmtId="171" formatCode="&quot;Jun&quot;\ yyyy"/>
    <numFmt numFmtId="172" formatCode="&quot;Jul&quot;\ yyyy"/>
    <numFmt numFmtId="173" formatCode="&quot;Ago&quot;\ yyyy"/>
    <numFmt numFmtId="174" formatCode="&quot;Sep&quot;\ yyyy"/>
    <numFmt numFmtId="175" formatCode="&quot;Oct&quot;\ yyyy"/>
    <numFmt numFmtId="176" formatCode="&quot;Nov&quot;\ yyyy"/>
    <numFmt numFmtId="177" formatCode="&quot;$&quot;#,##0.00"/>
    <numFmt numFmtId="178" formatCode="#,##0.000000000000"/>
    <numFmt numFmtId="179" formatCode="&quot;$&quot;#,##0.0000"/>
    <numFmt numFmtId="180" formatCode="0.0%"/>
    <numFmt numFmtId="181" formatCode="0.000%"/>
    <numFmt numFmtId="182" formatCode="_([$$-409]* #,##0.00_);_([$$-409]* \(#,##0.00\);_([$$-409]* &quot;-&quot;??_);_(@_)"/>
    <numFmt numFmtId="183" formatCode="#,##0.0"/>
    <numFmt numFmtId="184" formatCode="#,##0.000"/>
  </numFmts>
  <fonts count="26" x14ac:knownFonts="1">
    <font>
      <sz val="11"/>
      <color indexed="8"/>
      <name val="Calibri"/>
      <family val="2"/>
      <scheme val="minor"/>
    </font>
    <font>
      <b/>
      <sz val="14"/>
      <name val="Calibri"/>
      <family val="2"/>
    </font>
    <font>
      <sz val="11"/>
      <name val="Calibri"/>
      <family val="2"/>
    </font>
    <font>
      <b/>
      <sz val="11"/>
      <name val="Calibri"/>
      <family val="2"/>
    </font>
    <font>
      <b/>
      <sz val="11"/>
      <color rgb="FFC00000"/>
      <name val="Calibri"/>
      <family val="2"/>
    </font>
    <font>
      <sz val="11"/>
      <color indexed="8"/>
      <name val="Calibri"/>
      <family val="2"/>
      <scheme val="minor"/>
    </font>
    <font>
      <sz val="12"/>
      <color indexed="8"/>
      <name val="Calibri"/>
      <family val="2"/>
      <scheme val="minor"/>
    </font>
    <font>
      <sz val="11"/>
      <color indexed="8"/>
      <name val="Calibri"/>
      <family val="2"/>
    </font>
    <font>
      <sz val="20"/>
      <color indexed="8"/>
      <name val="Calibri"/>
      <family val="2"/>
      <scheme val="minor"/>
    </font>
    <font>
      <b/>
      <sz val="11"/>
      <color indexed="8"/>
      <name val="Calibri"/>
      <family val="2"/>
      <scheme val="minor"/>
    </font>
    <font>
      <sz val="12"/>
      <color rgb="FF000000"/>
      <name val="Calibri"/>
      <family val="2"/>
    </font>
    <font>
      <sz val="12"/>
      <color rgb="FF000000"/>
      <name val="Arial"/>
      <family val="2"/>
    </font>
    <font>
      <sz val="11"/>
      <color indexed="8"/>
      <name val="Arial"/>
      <family val="2"/>
    </font>
    <font>
      <sz val="11"/>
      <name val="Arial"/>
      <family val="2"/>
    </font>
    <font>
      <b/>
      <sz val="11"/>
      <name val="Arial"/>
      <family val="2"/>
    </font>
    <font>
      <sz val="12"/>
      <color indexed="8"/>
      <name val="Arial"/>
      <family val="2"/>
    </font>
    <font>
      <sz val="12"/>
      <color theme="1"/>
      <name val="Arial"/>
      <family val="2"/>
    </font>
    <font>
      <sz val="11"/>
      <color theme="1"/>
      <name val="Calibri"/>
      <family val="2"/>
      <scheme val="minor"/>
    </font>
    <font>
      <sz val="12"/>
      <color theme="0"/>
      <name val="Arial"/>
      <family val="2"/>
    </font>
    <font>
      <sz val="11"/>
      <color rgb="FF000000"/>
      <name val="Arial"/>
      <family val="2"/>
    </font>
    <font>
      <sz val="14"/>
      <color theme="0"/>
      <name val="Arial"/>
      <family val="2"/>
    </font>
    <font>
      <sz val="14"/>
      <color indexed="8"/>
      <name val="Arial"/>
      <family val="2"/>
    </font>
    <font>
      <sz val="14"/>
      <color rgb="FF000000"/>
      <name val="Arial"/>
      <family val="2"/>
    </font>
    <font>
      <sz val="12"/>
      <name val="Arial"/>
      <family val="2"/>
    </font>
    <font>
      <sz val="14"/>
      <name val="Calibri"/>
      <family val="2"/>
    </font>
    <font>
      <sz val="18"/>
      <color indexed="8"/>
      <name val="Arial"/>
      <family val="2"/>
    </font>
  </fonts>
  <fills count="16">
    <fill>
      <patternFill patternType="none"/>
    </fill>
    <fill>
      <patternFill patternType="gray125"/>
    </fill>
    <fill>
      <patternFill patternType="solid">
        <fgColor rgb="FFE6E7E7"/>
      </patternFill>
    </fill>
    <fill>
      <patternFill patternType="solid">
        <fgColor rgb="FFE7E7E7" tint="-9.9978637043366805E-2"/>
        <bgColor indexed="65"/>
      </patternFill>
    </fill>
    <fill>
      <patternFill patternType="none">
        <fgColor rgb="FFE3EBED"/>
      </patternFill>
    </fill>
    <fill>
      <patternFill patternType="solid">
        <fgColor rgb="FFE3EBED"/>
      </patternFill>
    </fill>
    <fill>
      <patternFill patternType="solid">
        <fgColor theme="8"/>
        <bgColor indexed="64"/>
      </patternFill>
    </fill>
    <fill>
      <patternFill patternType="solid">
        <fgColor rgb="FFE6E7E7"/>
        <bgColor rgb="FFFFFFFF"/>
      </patternFill>
    </fill>
    <fill>
      <patternFill patternType="solid">
        <fgColor rgb="FFCFCFCF"/>
        <bgColor rgb="FFFFFFFF"/>
      </patternFill>
    </fill>
    <fill>
      <patternFill patternType="solid">
        <fgColor rgb="FFE3EBED"/>
        <bgColor rgb="FFFFFFFF"/>
      </patternFill>
    </fill>
    <fill>
      <patternFill patternType="solid">
        <fgColor theme="0"/>
        <bgColor indexed="64"/>
      </patternFill>
    </fill>
    <fill>
      <patternFill patternType="solid">
        <fgColor rgb="FFFFFFFF"/>
        <bgColor rgb="FF000000"/>
      </patternFill>
    </fill>
    <fill>
      <patternFill patternType="solid">
        <fgColor theme="0"/>
        <bgColor rgb="FFE3EBED"/>
      </patternFill>
    </fill>
    <fill>
      <patternFill patternType="solid">
        <fgColor theme="3"/>
        <bgColor rgb="FF000000"/>
      </patternFill>
    </fill>
    <fill>
      <patternFill patternType="solid">
        <fgColor theme="3"/>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thin">
        <color auto="1"/>
      </left>
      <right style="thin">
        <color auto="1"/>
      </right>
      <top/>
      <bottom style="medium">
        <color auto="1"/>
      </bottom>
      <diagonal/>
    </border>
    <border>
      <left/>
      <right/>
      <top style="thin">
        <color rgb="FF01404C"/>
      </top>
      <bottom style="thin">
        <color rgb="FF01404C"/>
      </bottom>
      <diagonal/>
    </border>
    <border>
      <left/>
      <right style="medium">
        <color auto="1"/>
      </right>
      <top/>
      <bottom style="thin">
        <color auto="1"/>
      </bottom>
      <diagonal/>
    </border>
    <border>
      <left style="medium">
        <color auto="1"/>
      </left>
      <right/>
      <top/>
      <bottom style="thin">
        <color auto="1"/>
      </bottom>
      <diagonal/>
    </border>
  </borders>
  <cellStyleXfs count="4">
    <xf numFmtId="0" fontId="0"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375">
    <xf numFmtId="0" fontId="0" fillId="0" borderId="0" xfId="0"/>
    <xf numFmtId="0" fontId="1" fillId="0" borderId="0" xfId="0" applyFont="1"/>
    <xf numFmtId="0" fontId="2" fillId="0" borderId="0" xfId="0" applyFont="1"/>
    <xf numFmtId="0" fontId="3" fillId="0" borderId="0" xfId="0" applyFont="1"/>
    <xf numFmtId="0" fontId="3" fillId="2" borderId="1" xfId="0" applyFont="1" applyFill="1" applyBorder="1" applyAlignment="1">
      <alignment horizontal="right" vertical="center" wrapText="1"/>
    </xf>
    <xf numFmtId="0" fontId="2" fillId="3"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5" borderId="1" xfId="0" applyFont="1" applyFill="1" applyBorder="1" applyAlignment="1">
      <alignment horizontal="right" vertical="center" wrapText="1"/>
    </xf>
    <xf numFmtId="0" fontId="3" fillId="5" borderId="1" xfId="0" applyFont="1" applyFill="1" applyBorder="1" applyAlignment="1">
      <alignment horizontal="center" vertical="center" wrapText="1"/>
    </xf>
    <xf numFmtId="165" fontId="3" fillId="0" borderId="1" xfId="0" applyNumberFormat="1" applyFont="1" applyBorder="1" applyAlignment="1">
      <alignment horizontal="right" vertical="center"/>
    </xf>
    <xf numFmtId="4" fontId="2"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167" fontId="3" fillId="0" borderId="1" xfId="0" applyNumberFormat="1" applyFont="1" applyBorder="1" applyAlignment="1">
      <alignment horizontal="right" vertical="center"/>
    </xf>
    <xf numFmtId="168" fontId="3" fillId="0" borderId="1" xfId="0" applyNumberFormat="1" applyFont="1" applyBorder="1" applyAlignment="1">
      <alignment horizontal="right" vertical="center"/>
    </xf>
    <xf numFmtId="169" fontId="3" fillId="0" borderId="1" xfId="0" applyNumberFormat="1" applyFont="1" applyBorder="1" applyAlignment="1">
      <alignment horizontal="right" vertical="center"/>
    </xf>
    <xf numFmtId="170" fontId="3" fillId="0" borderId="1" xfId="0" applyNumberFormat="1" applyFont="1" applyBorder="1" applyAlignment="1">
      <alignment horizontal="right" vertical="center"/>
    </xf>
    <xf numFmtId="171" fontId="3" fillId="0" borderId="1" xfId="0" applyNumberFormat="1" applyFont="1" applyBorder="1" applyAlignment="1">
      <alignment horizontal="right" vertical="center"/>
    </xf>
    <xf numFmtId="172" fontId="3" fillId="0" borderId="1" xfId="0" applyNumberFormat="1" applyFont="1" applyBorder="1" applyAlignment="1">
      <alignment horizontal="right" vertical="center"/>
    </xf>
    <xf numFmtId="173" fontId="3" fillId="0" borderId="1" xfId="0" applyNumberFormat="1" applyFont="1" applyBorder="1" applyAlignment="1">
      <alignment horizontal="right" vertical="center"/>
    </xf>
    <xf numFmtId="174" fontId="3" fillId="0" borderId="1" xfId="0" applyNumberFormat="1" applyFont="1" applyBorder="1" applyAlignment="1">
      <alignment horizontal="right" vertical="center"/>
    </xf>
    <xf numFmtId="175" fontId="3" fillId="0" borderId="1" xfId="0" applyNumberFormat="1" applyFont="1" applyBorder="1" applyAlignment="1">
      <alignment horizontal="right" vertical="center"/>
    </xf>
    <xf numFmtId="176" fontId="3" fillId="0" borderId="1" xfId="0" applyNumberFormat="1" applyFont="1" applyBorder="1" applyAlignment="1">
      <alignment horizontal="right" vertical="center"/>
    </xf>
    <xf numFmtId="0" fontId="6" fillId="6" borderId="1" xfId="0" applyFont="1" applyFill="1" applyBorder="1" applyAlignment="1">
      <alignment horizontal="center"/>
    </xf>
    <xf numFmtId="0" fontId="7" fillId="4" borderId="0" xfId="0" applyFont="1" applyFill="1"/>
    <xf numFmtId="0" fontId="3" fillId="7" borderId="1" xfId="0" applyFont="1" applyFill="1" applyBorder="1" applyAlignment="1">
      <alignment horizontal="right" vertical="center" wrapText="1"/>
    </xf>
    <xf numFmtId="0" fontId="2" fillId="8" borderId="1" xfId="0" applyFont="1" applyFill="1" applyBorder="1" applyAlignment="1">
      <alignment horizontal="center" vertical="top" wrapText="1"/>
    </xf>
    <xf numFmtId="0" fontId="2"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9" borderId="1" xfId="0" applyFont="1" applyFill="1" applyBorder="1" applyAlignment="1">
      <alignment horizontal="right" vertical="center" wrapText="1"/>
    </xf>
    <xf numFmtId="0" fontId="3" fillId="9" borderId="1" xfId="0" applyFont="1" applyFill="1" applyBorder="1" applyAlignment="1">
      <alignment horizontal="center" vertical="center" wrapText="1"/>
    </xf>
    <xf numFmtId="165" fontId="3" fillId="4" borderId="1" xfId="0" applyNumberFormat="1" applyFont="1" applyFill="1" applyBorder="1" applyAlignment="1">
      <alignment horizontal="right" vertical="center"/>
    </xf>
    <xf numFmtId="166" fontId="3" fillId="4" borderId="1" xfId="0" applyNumberFormat="1" applyFont="1" applyFill="1" applyBorder="1" applyAlignment="1">
      <alignment horizontal="right" vertical="center"/>
    </xf>
    <xf numFmtId="167" fontId="3" fillId="4" borderId="1" xfId="0" applyNumberFormat="1" applyFont="1" applyFill="1" applyBorder="1" applyAlignment="1">
      <alignment horizontal="right" vertical="center"/>
    </xf>
    <xf numFmtId="168" fontId="3" fillId="4" borderId="1" xfId="0" applyNumberFormat="1" applyFont="1" applyFill="1" applyBorder="1" applyAlignment="1">
      <alignment horizontal="right" vertical="center"/>
    </xf>
    <xf numFmtId="169" fontId="3" fillId="4" borderId="1" xfId="0" applyNumberFormat="1" applyFont="1" applyFill="1" applyBorder="1" applyAlignment="1">
      <alignment horizontal="right" vertical="center"/>
    </xf>
    <xf numFmtId="170" fontId="3" fillId="4" borderId="1" xfId="0" applyNumberFormat="1" applyFont="1" applyFill="1" applyBorder="1" applyAlignment="1">
      <alignment horizontal="right" vertical="center"/>
    </xf>
    <xf numFmtId="171" fontId="3" fillId="4" borderId="1" xfId="0" applyNumberFormat="1" applyFont="1" applyFill="1" applyBorder="1" applyAlignment="1">
      <alignment horizontal="right" vertical="center"/>
    </xf>
    <xf numFmtId="172" fontId="3" fillId="4" borderId="1" xfId="0" applyNumberFormat="1" applyFont="1" applyFill="1" applyBorder="1" applyAlignment="1">
      <alignment horizontal="right" vertical="center"/>
    </xf>
    <xf numFmtId="173" fontId="3" fillId="4" borderId="1" xfId="0" applyNumberFormat="1" applyFont="1" applyFill="1" applyBorder="1" applyAlignment="1">
      <alignment horizontal="right" vertical="center"/>
    </xf>
    <xf numFmtId="174" fontId="3" fillId="4" borderId="1" xfId="0" applyNumberFormat="1" applyFont="1" applyFill="1" applyBorder="1" applyAlignment="1">
      <alignment horizontal="right" vertical="center"/>
    </xf>
    <xf numFmtId="175" fontId="3" fillId="4" borderId="1" xfId="0" applyNumberFormat="1" applyFont="1" applyFill="1" applyBorder="1" applyAlignment="1">
      <alignment horizontal="right" vertical="center"/>
    </xf>
    <xf numFmtId="176" fontId="3" fillId="4" borderId="1" xfId="0" applyNumberFormat="1" applyFont="1" applyFill="1" applyBorder="1" applyAlignment="1">
      <alignment horizontal="right" vertical="center"/>
    </xf>
    <xf numFmtId="0" fontId="6" fillId="0" borderId="0" xfId="0" applyFont="1" applyFill="1" applyBorder="1" applyAlignment="1">
      <alignment horizontal="center"/>
    </xf>
    <xf numFmtId="10" fontId="0" fillId="0" borderId="0" xfId="1" applyNumberFormat="1" applyFont="1" applyFill="1" applyBorder="1"/>
    <xf numFmtId="10" fontId="0" fillId="0" borderId="0" xfId="1" applyNumberFormat="1" applyFont="1"/>
    <xf numFmtId="17" fontId="3" fillId="4" borderId="1" xfId="0" applyNumberFormat="1" applyFont="1" applyFill="1" applyBorder="1" applyAlignment="1">
      <alignment horizontal="right" vertical="center"/>
    </xf>
    <xf numFmtId="0" fontId="6" fillId="6" borderId="1" xfId="0" applyFont="1" applyFill="1" applyBorder="1" applyAlignment="1">
      <alignment horizontal="right"/>
    </xf>
    <xf numFmtId="177" fontId="0" fillId="0" borderId="0" xfId="0" applyNumberFormat="1"/>
    <xf numFmtId="177" fontId="0" fillId="0" borderId="0" xfId="1" applyNumberFormat="1" applyFont="1"/>
    <xf numFmtId="0" fontId="4" fillId="0" borderId="0" xfId="0" applyFont="1"/>
    <xf numFmtId="178" fontId="2" fillId="0" borderId="1" xfId="0" applyNumberFormat="1" applyFont="1" applyBorder="1" applyAlignment="1">
      <alignment horizontal="right" vertical="center"/>
    </xf>
    <xf numFmtId="178" fontId="0" fillId="0" borderId="0" xfId="0" applyNumberFormat="1"/>
    <xf numFmtId="4" fontId="2" fillId="0" borderId="0" xfId="0" applyNumberFormat="1" applyFont="1" applyBorder="1" applyAlignment="1">
      <alignment horizontal="right" vertical="center"/>
    </xf>
    <xf numFmtId="179" fontId="0" fillId="0" borderId="0" xfId="0" applyNumberFormat="1"/>
    <xf numFmtId="43" fontId="0" fillId="0" borderId="0" xfId="2" applyFont="1"/>
    <xf numFmtId="17" fontId="3" fillId="4" borderId="0" xfId="0" applyNumberFormat="1" applyFont="1" applyFill="1" applyBorder="1" applyAlignment="1">
      <alignment horizontal="right" vertical="center"/>
    </xf>
    <xf numFmtId="0" fontId="3" fillId="4" borderId="0" xfId="0" applyNumberFormat="1" applyFont="1" applyFill="1" applyBorder="1" applyAlignment="1">
      <alignment horizontal="right" vertical="center"/>
    </xf>
    <xf numFmtId="17" fontId="3" fillId="0" borderId="0" xfId="0" applyNumberFormat="1" applyFont="1" applyFill="1" applyBorder="1" applyAlignment="1">
      <alignment horizontal="right" vertical="center"/>
    </xf>
    <xf numFmtId="0" fontId="0" fillId="0" borderId="0" xfId="0" applyFill="1" applyBorder="1"/>
    <xf numFmtId="181" fontId="0" fillId="0" borderId="0" xfId="1" applyNumberFormat="1" applyFont="1" applyFill="1" applyBorder="1"/>
    <xf numFmtId="179" fontId="0" fillId="0" borderId="1" xfId="0" applyNumberFormat="1" applyBorder="1"/>
    <xf numFmtId="0" fontId="0" fillId="0" borderId="0" xfId="0" applyFill="1"/>
    <xf numFmtId="177" fontId="0" fillId="0" borderId="0" xfId="0" applyNumberFormat="1" applyFill="1" applyBorder="1"/>
    <xf numFmtId="0" fontId="0" fillId="10" borderId="0" xfId="0" applyFill="1"/>
    <xf numFmtId="0" fontId="0" fillId="10" borderId="0" xfId="0" applyFill="1" applyBorder="1"/>
    <xf numFmtId="0" fontId="7" fillId="10" borderId="0" xfId="0" applyFont="1" applyFill="1"/>
    <xf numFmtId="0" fontId="2" fillId="10" borderId="0" xfId="0" applyFont="1" applyFill="1"/>
    <xf numFmtId="0" fontId="3" fillId="10" borderId="0" xfId="0" applyFont="1" applyFill="1"/>
    <xf numFmtId="0" fontId="2" fillId="10" borderId="0" xfId="0" applyFont="1" applyFill="1" applyBorder="1" applyAlignment="1">
      <alignment horizontal="center" vertical="top" wrapText="1"/>
    </xf>
    <xf numFmtId="0" fontId="8" fillId="10" borderId="2" xfId="0" applyFont="1" applyFill="1" applyBorder="1"/>
    <xf numFmtId="10" fontId="0" fillId="0" borderId="0" xfId="0" applyNumberFormat="1"/>
    <xf numFmtId="177" fontId="0" fillId="10" borderId="0" xfId="0" applyNumberFormat="1" applyFill="1"/>
    <xf numFmtId="4" fontId="2" fillId="6" borderId="1" xfId="0" applyNumberFormat="1" applyFont="1" applyFill="1" applyBorder="1" applyAlignment="1">
      <alignment horizontal="right" vertical="center"/>
    </xf>
    <xf numFmtId="0" fontId="6" fillId="10" borderId="0" xfId="0" applyFont="1" applyFill="1" applyBorder="1" applyAlignment="1">
      <alignment horizontal="center"/>
    </xf>
    <xf numFmtId="17" fontId="0" fillId="10" borderId="0" xfId="0" applyNumberFormat="1" applyFill="1" applyBorder="1" applyAlignment="1">
      <alignment horizontal="center"/>
    </xf>
    <xf numFmtId="0" fontId="0" fillId="10" borderId="1" xfId="0" applyFill="1" applyBorder="1"/>
    <xf numFmtId="10" fontId="0" fillId="10" borderId="1" xfId="1" applyNumberFormat="1" applyFont="1" applyFill="1" applyBorder="1"/>
    <xf numFmtId="0" fontId="3" fillId="10" borderId="1" xfId="0" applyFont="1" applyFill="1" applyBorder="1" applyAlignment="1">
      <alignment horizontal="right" vertical="center" wrapText="1"/>
    </xf>
    <xf numFmtId="0" fontId="2" fillId="10" borderId="1" xfId="0" applyFont="1" applyFill="1" applyBorder="1" applyAlignment="1">
      <alignment horizontal="center" vertical="top" wrapText="1"/>
    </xf>
    <xf numFmtId="0" fontId="2"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2" fontId="0" fillId="10" borderId="1" xfId="0" applyNumberFormat="1" applyFill="1" applyBorder="1" applyAlignment="1">
      <alignment horizontal="center" vertical="center"/>
    </xf>
    <xf numFmtId="0" fontId="3" fillId="10" borderId="1" xfId="0" applyFont="1" applyFill="1" applyBorder="1" applyAlignment="1">
      <alignment horizontal="center" vertical="center" wrapText="1"/>
    </xf>
    <xf numFmtId="4" fontId="2" fillId="10" borderId="1" xfId="0" applyNumberFormat="1" applyFont="1" applyFill="1" applyBorder="1" applyAlignment="1">
      <alignment horizontal="right" vertical="center"/>
    </xf>
    <xf numFmtId="165" fontId="3" fillId="10" borderId="1" xfId="0" applyNumberFormat="1" applyFont="1" applyFill="1" applyBorder="1" applyAlignment="1">
      <alignment horizontal="right" vertical="center"/>
    </xf>
    <xf numFmtId="17" fontId="0" fillId="10" borderId="1" xfId="0" applyNumberFormat="1" applyFill="1" applyBorder="1"/>
    <xf numFmtId="177" fontId="0" fillId="10" borderId="1" xfId="0" applyNumberFormat="1" applyFill="1" applyBorder="1" applyAlignment="1">
      <alignment horizontal="right"/>
    </xf>
    <xf numFmtId="17" fontId="0" fillId="10" borderId="1" xfId="0" applyNumberFormat="1" applyFill="1" applyBorder="1" applyAlignment="1">
      <alignment horizontal="center"/>
    </xf>
    <xf numFmtId="177" fontId="0" fillId="10" borderId="1" xfId="0" applyNumberFormat="1" applyFill="1" applyBorder="1"/>
    <xf numFmtId="0" fontId="9" fillId="10" borderId="1" xfId="0" applyNumberFormat="1" applyFont="1" applyFill="1" applyBorder="1" applyAlignment="1">
      <alignment horizontal="right"/>
    </xf>
    <xf numFmtId="2" fontId="0" fillId="10" borderId="1" xfId="0" applyNumberFormat="1" applyFill="1" applyBorder="1"/>
    <xf numFmtId="166" fontId="3" fillId="10" borderId="1" xfId="0" applyNumberFormat="1" applyFont="1" applyFill="1" applyBorder="1" applyAlignment="1">
      <alignment horizontal="right" vertical="center"/>
    </xf>
    <xf numFmtId="167" fontId="3" fillId="10" borderId="1" xfId="0" applyNumberFormat="1" applyFont="1" applyFill="1" applyBorder="1" applyAlignment="1">
      <alignment horizontal="right" vertical="center"/>
    </xf>
    <xf numFmtId="168" fontId="3" fillId="10" borderId="1" xfId="0" applyNumberFormat="1" applyFont="1" applyFill="1" applyBorder="1" applyAlignment="1">
      <alignment horizontal="right" vertical="center"/>
    </xf>
    <xf numFmtId="169" fontId="3" fillId="10" borderId="1" xfId="0" applyNumberFormat="1" applyFont="1" applyFill="1" applyBorder="1" applyAlignment="1">
      <alignment horizontal="right" vertical="center"/>
    </xf>
    <xf numFmtId="170" fontId="3" fillId="10" borderId="1" xfId="0" applyNumberFormat="1" applyFont="1" applyFill="1" applyBorder="1" applyAlignment="1">
      <alignment horizontal="right" vertical="center"/>
    </xf>
    <xf numFmtId="171" fontId="3" fillId="10" borderId="1" xfId="0" applyNumberFormat="1" applyFont="1" applyFill="1" applyBorder="1" applyAlignment="1">
      <alignment horizontal="right" vertical="center"/>
    </xf>
    <xf numFmtId="172" fontId="3" fillId="10" borderId="1" xfId="0" applyNumberFormat="1" applyFont="1" applyFill="1" applyBorder="1" applyAlignment="1">
      <alignment horizontal="right" vertical="center"/>
    </xf>
    <xf numFmtId="0" fontId="0" fillId="10" borderId="0" xfId="0" applyNumberFormat="1" applyFill="1" applyAlignment="1">
      <alignment horizontal="center"/>
    </xf>
    <xf numFmtId="177" fontId="0" fillId="10" borderId="0" xfId="1" applyNumberFormat="1" applyFont="1" applyFill="1"/>
    <xf numFmtId="173" fontId="3" fillId="10" borderId="1" xfId="0" applyNumberFormat="1" applyFont="1" applyFill="1" applyBorder="1" applyAlignment="1">
      <alignment horizontal="right" vertical="center"/>
    </xf>
    <xf numFmtId="174" fontId="3" fillId="10" borderId="1" xfId="0" applyNumberFormat="1" applyFont="1" applyFill="1" applyBorder="1" applyAlignment="1">
      <alignment horizontal="right" vertical="center"/>
    </xf>
    <xf numFmtId="175" fontId="3" fillId="10" borderId="1" xfId="0" applyNumberFormat="1" applyFont="1" applyFill="1" applyBorder="1" applyAlignment="1">
      <alignment horizontal="right" vertical="center"/>
    </xf>
    <xf numFmtId="176" fontId="3" fillId="10" borderId="1" xfId="0" applyNumberFormat="1" applyFont="1" applyFill="1" applyBorder="1" applyAlignment="1">
      <alignment horizontal="right" vertical="center"/>
    </xf>
    <xf numFmtId="177" fontId="0" fillId="10" borderId="1" xfId="1" applyNumberFormat="1" applyFont="1" applyFill="1" applyBorder="1"/>
    <xf numFmtId="17" fontId="0" fillId="10" borderId="0" xfId="0" applyNumberFormat="1" applyFill="1" applyAlignment="1">
      <alignment horizontal="center"/>
    </xf>
    <xf numFmtId="0" fontId="10" fillId="11" borderId="0" xfId="0" applyFont="1" applyFill="1"/>
    <xf numFmtId="0" fontId="11" fillId="4" borderId="1" xfId="0" applyFont="1" applyFill="1" applyBorder="1" applyAlignment="1">
      <alignment horizontal="center" vertical="center" wrapText="1"/>
    </xf>
    <xf numFmtId="177" fontId="11" fillId="4" borderId="1" xfId="0" applyNumberFormat="1" applyFont="1" applyFill="1" applyBorder="1" applyAlignment="1">
      <alignment horizontal="right" vertical="center"/>
    </xf>
    <xf numFmtId="3" fontId="11" fillId="4" borderId="1" xfId="0" applyNumberFormat="1" applyFont="1" applyFill="1" applyBorder="1" applyAlignment="1">
      <alignment horizontal="right" vertical="center"/>
    </xf>
    <xf numFmtId="14" fontId="11" fillId="4" borderId="1" xfId="0" applyNumberFormat="1" applyFont="1" applyFill="1" applyBorder="1" applyAlignment="1">
      <alignment horizontal="right" vertical="center"/>
    </xf>
    <xf numFmtId="0" fontId="11" fillId="4" borderId="1" xfId="0" applyFont="1" applyFill="1" applyBorder="1" applyAlignment="1">
      <alignment horizontal="right" vertical="center" wrapText="1"/>
    </xf>
    <xf numFmtId="0" fontId="11" fillId="4" borderId="1" xfId="0" applyFont="1" applyFill="1" applyBorder="1" applyAlignment="1">
      <alignment horizontal="center" vertical="center"/>
    </xf>
    <xf numFmtId="0" fontId="11" fillId="4" borderId="1" xfId="0" applyFont="1" applyFill="1" applyBorder="1" applyAlignment="1">
      <alignment horizontal="right" vertical="center"/>
    </xf>
    <xf numFmtId="177" fontId="11" fillId="4" borderId="5" xfId="0" applyNumberFormat="1" applyFont="1" applyFill="1" applyBorder="1" applyAlignment="1">
      <alignment horizontal="right" vertical="center"/>
    </xf>
    <xf numFmtId="177" fontId="11" fillId="4" borderId="0" xfId="0" applyNumberFormat="1" applyFont="1" applyFill="1" applyAlignment="1">
      <alignment horizontal="right" vertical="center"/>
    </xf>
    <xf numFmtId="44" fontId="11" fillId="4" borderId="1" xfId="3" applyFont="1" applyFill="1" applyBorder="1" applyAlignment="1">
      <alignment horizontal="right" vertical="center" wrapText="1"/>
    </xf>
    <xf numFmtId="14" fontId="11" fillId="4" borderId="1" xfId="0" applyNumberFormat="1" applyFont="1" applyFill="1" applyBorder="1" applyAlignment="1">
      <alignment horizontal="right" vertical="center" wrapText="1"/>
    </xf>
    <xf numFmtId="182" fontId="11" fillId="4" borderId="1" xfId="3" applyNumberFormat="1" applyFont="1" applyFill="1" applyBorder="1" applyAlignment="1">
      <alignment horizontal="right" vertical="center" wrapText="1"/>
    </xf>
    <xf numFmtId="0" fontId="11" fillId="11" borderId="0" xfId="0" applyFont="1" applyFill="1"/>
    <xf numFmtId="0" fontId="12" fillId="10" borderId="0" xfId="0" applyFont="1" applyFill="1"/>
    <xf numFmtId="0" fontId="13" fillId="10" borderId="0" xfId="0" applyFont="1" applyFill="1"/>
    <xf numFmtId="0" fontId="14" fillId="10" borderId="0" xfId="0" applyFont="1" applyFill="1"/>
    <xf numFmtId="0" fontId="15" fillId="10" borderId="1" xfId="0" applyFont="1" applyFill="1" applyBorder="1" applyAlignment="1">
      <alignment horizontal="center" vertical="center"/>
    </xf>
    <xf numFmtId="0" fontId="15" fillId="10" borderId="1" xfId="0" applyFont="1" applyFill="1" applyBorder="1" applyAlignment="1">
      <alignment horizontal="right" vertical="center"/>
    </xf>
    <xf numFmtId="177" fontId="15" fillId="10" borderId="1" xfId="0" applyNumberFormat="1" applyFont="1" applyFill="1" applyBorder="1" applyAlignment="1">
      <alignment horizontal="right" vertical="center"/>
    </xf>
    <xf numFmtId="0" fontId="15" fillId="10" borderId="6" xfId="0" applyFont="1" applyFill="1" applyBorder="1" applyAlignment="1">
      <alignment horizontal="right" vertical="center" wrapText="1"/>
    </xf>
    <xf numFmtId="44" fontId="11" fillId="4" borderId="3" xfId="3" applyFont="1" applyFill="1" applyBorder="1" applyAlignment="1">
      <alignment horizontal="right" vertical="center" wrapText="1"/>
    </xf>
    <xf numFmtId="44" fontId="15" fillId="10" borderId="1" xfId="3" applyFont="1" applyFill="1" applyBorder="1" applyAlignment="1">
      <alignment horizontal="right" vertical="center"/>
    </xf>
    <xf numFmtId="44" fontId="15" fillId="12" borderId="1" xfId="3" applyFont="1" applyFill="1" applyBorder="1" applyAlignment="1">
      <alignment horizontal="right" vertical="center"/>
    </xf>
    <xf numFmtId="180" fontId="15" fillId="12" borderId="1" xfId="1" applyNumberFormat="1" applyFont="1" applyFill="1" applyBorder="1" applyAlignment="1">
      <alignment horizontal="right" vertical="center"/>
    </xf>
    <xf numFmtId="14" fontId="15" fillId="10" borderId="1" xfId="0" applyNumberFormat="1" applyFont="1" applyFill="1" applyBorder="1" applyAlignment="1">
      <alignment horizontal="right" vertical="center"/>
    </xf>
    <xf numFmtId="164" fontId="15" fillId="10" borderId="1" xfId="0" applyNumberFormat="1" applyFont="1" applyFill="1" applyBorder="1" applyAlignment="1">
      <alignment horizontal="right" vertical="center"/>
    </xf>
    <xf numFmtId="0" fontId="18" fillId="13" borderId="1" xfId="0" applyFont="1" applyFill="1" applyBorder="1" applyAlignment="1">
      <alignment horizontal="center" vertical="center" wrapText="1"/>
    </xf>
    <xf numFmtId="0" fontId="18" fillId="13" borderId="1" xfId="0" applyFont="1" applyFill="1" applyBorder="1" applyAlignment="1">
      <alignment horizontal="center" vertical="center"/>
    </xf>
    <xf numFmtId="14" fontId="18" fillId="10" borderId="0" xfId="0" applyNumberFormat="1" applyFont="1" applyFill="1" applyBorder="1" applyAlignment="1">
      <alignment horizontal="right" vertical="center"/>
    </xf>
    <xf numFmtId="0" fontId="17" fillId="10" borderId="0" xfId="0" applyFont="1" applyFill="1" applyBorder="1"/>
    <xf numFmtId="177" fontId="0" fillId="10" borderId="0" xfId="0" applyNumberFormat="1" applyFill="1" applyBorder="1"/>
    <xf numFmtId="177" fontId="11" fillId="4" borderId="3" xfId="0" applyNumberFormat="1" applyFont="1" applyFill="1" applyBorder="1" applyAlignment="1">
      <alignment horizontal="right" vertical="center"/>
    </xf>
    <xf numFmtId="0" fontId="11" fillId="4" borderId="3" xfId="0" applyFont="1" applyFill="1" applyBorder="1" applyAlignment="1">
      <alignment horizontal="center" vertical="center" wrapText="1"/>
    </xf>
    <xf numFmtId="0" fontId="11" fillId="4" borderId="3" xfId="0" applyFont="1" applyFill="1" applyBorder="1" applyAlignment="1">
      <alignment horizontal="right" vertical="center"/>
    </xf>
    <xf numFmtId="3" fontId="11" fillId="4" borderId="3" xfId="0" applyNumberFormat="1" applyFont="1" applyFill="1" applyBorder="1" applyAlignment="1">
      <alignment horizontal="right" vertical="center"/>
    </xf>
    <xf numFmtId="14" fontId="11" fillId="4" borderId="3" xfId="0" applyNumberFormat="1" applyFont="1" applyFill="1" applyBorder="1" applyAlignment="1">
      <alignment horizontal="right" vertical="center"/>
    </xf>
    <xf numFmtId="0" fontId="11" fillId="4" borderId="3" xfId="0" applyFont="1" applyFill="1" applyBorder="1" applyAlignment="1">
      <alignment horizontal="right" vertical="center" wrapText="1"/>
    </xf>
    <xf numFmtId="0" fontId="11" fillId="4" borderId="3" xfId="0" applyFont="1" applyFill="1" applyBorder="1" applyAlignment="1">
      <alignment horizontal="center" vertical="center"/>
    </xf>
    <xf numFmtId="0" fontId="11" fillId="4" borderId="5" xfId="0" applyFont="1" applyFill="1" applyBorder="1" applyAlignment="1">
      <alignment horizontal="center" vertical="center" wrapText="1"/>
    </xf>
    <xf numFmtId="0" fontId="11" fillId="4" borderId="5" xfId="0" applyFont="1" applyFill="1" applyBorder="1" applyAlignment="1">
      <alignment horizontal="right" vertical="center"/>
    </xf>
    <xf numFmtId="3" fontId="11" fillId="4" borderId="5" xfId="0" applyNumberFormat="1" applyFont="1" applyFill="1" applyBorder="1" applyAlignment="1">
      <alignment horizontal="right" vertical="center"/>
    </xf>
    <xf numFmtId="14" fontId="11" fillId="4" borderId="5" xfId="0" applyNumberFormat="1" applyFont="1" applyFill="1" applyBorder="1" applyAlignment="1">
      <alignment horizontal="right" vertical="center"/>
    </xf>
    <xf numFmtId="0" fontId="11" fillId="4" borderId="5" xfId="0" applyFont="1" applyFill="1" applyBorder="1" applyAlignment="1">
      <alignment horizontal="right" vertical="center" wrapText="1"/>
    </xf>
    <xf numFmtId="0" fontId="11" fillId="4" borderId="5" xfId="0" applyFont="1" applyFill="1" applyBorder="1" applyAlignment="1">
      <alignment horizontal="center" vertical="center"/>
    </xf>
    <xf numFmtId="0" fontId="0" fillId="10" borderId="2" xfId="0" applyFill="1" applyBorder="1"/>
    <xf numFmtId="0" fontId="11" fillId="10" borderId="13" xfId="0" applyFont="1" applyFill="1" applyBorder="1" applyAlignment="1">
      <alignment horizontal="left" vertical="center" wrapText="1"/>
    </xf>
    <xf numFmtId="0" fontId="11" fillId="10" borderId="8" xfId="0" applyFont="1" applyFill="1" applyBorder="1" applyAlignment="1">
      <alignment horizontal="left" vertical="center" wrapText="1"/>
    </xf>
    <xf numFmtId="0" fontId="15" fillId="10" borderId="13" xfId="0" applyFont="1" applyFill="1" applyBorder="1" applyAlignment="1">
      <alignment wrapText="1"/>
    </xf>
    <xf numFmtId="177" fontId="11" fillId="4" borderId="4" xfId="0" applyNumberFormat="1" applyFont="1" applyFill="1" applyBorder="1" applyAlignment="1">
      <alignment horizontal="right" vertical="center"/>
    </xf>
    <xf numFmtId="14" fontId="16" fillId="4" borderId="5" xfId="0" applyNumberFormat="1" applyFont="1" applyFill="1" applyBorder="1" applyAlignment="1">
      <alignment horizontal="right" vertical="center"/>
    </xf>
    <xf numFmtId="3" fontId="11" fillId="10" borderId="18" xfId="0" applyNumberFormat="1" applyFont="1" applyFill="1" applyBorder="1" applyAlignment="1">
      <alignment horizontal="right" vertical="center"/>
    </xf>
    <xf numFmtId="14" fontId="11" fillId="10" borderId="18" xfId="0" applyNumberFormat="1" applyFont="1" applyFill="1" applyBorder="1" applyAlignment="1">
      <alignment horizontal="right" vertical="center"/>
    </xf>
    <xf numFmtId="0" fontId="11" fillId="10" borderId="18" xfId="0" applyFont="1" applyFill="1" applyBorder="1" applyAlignment="1">
      <alignment horizontal="right" vertical="center" wrapText="1"/>
    </xf>
    <xf numFmtId="0" fontId="11" fillId="10" borderId="18" xfId="0" applyFont="1" applyFill="1" applyBorder="1" applyAlignment="1">
      <alignment horizontal="center" vertical="center"/>
    </xf>
    <xf numFmtId="0" fontId="11" fillId="10" borderId="19" xfId="0" applyFont="1" applyFill="1" applyBorder="1" applyAlignment="1">
      <alignment horizontal="center" vertical="center"/>
    </xf>
    <xf numFmtId="0" fontId="15" fillId="10" borderId="13" xfId="0" applyFont="1" applyFill="1" applyBorder="1" applyAlignment="1">
      <alignment horizontal="right" vertical="center" wrapText="1"/>
    </xf>
    <xf numFmtId="0" fontId="15" fillId="10" borderId="19" xfId="0" applyFont="1" applyFill="1" applyBorder="1" applyAlignment="1">
      <alignment horizontal="center" vertical="center"/>
    </xf>
    <xf numFmtId="44" fontId="11" fillId="4" borderId="5" xfId="3" applyFont="1" applyFill="1" applyBorder="1" applyAlignment="1">
      <alignment horizontal="right" vertical="center" wrapText="1"/>
    </xf>
    <xf numFmtId="14" fontId="11" fillId="4" borderId="5" xfId="0" applyNumberFormat="1" applyFont="1" applyFill="1" applyBorder="1" applyAlignment="1">
      <alignment horizontal="right" vertical="center" wrapText="1"/>
    </xf>
    <xf numFmtId="0" fontId="15" fillId="10" borderId="18" xfId="0" applyFont="1" applyFill="1" applyBorder="1" applyAlignment="1">
      <alignment horizontal="right" vertical="center"/>
    </xf>
    <xf numFmtId="0" fontId="15" fillId="10" borderId="18" xfId="0" applyFont="1" applyFill="1" applyBorder="1" applyAlignment="1">
      <alignment horizontal="right" vertical="center" wrapText="1"/>
    </xf>
    <xf numFmtId="0" fontId="15" fillId="10" borderId="18" xfId="0" applyFont="1" applyFill="1" applyBorder="1" applyAlignment="1">
      <alignment horizontal="right" wrapText="1"/>
    </xf>
    <xf numFmtId="0" fontId="15" fillId="10" borderId="18" xfId="0" applyFont="1" applyFill="1" applyBorder="1" applyAlignment="1">
      <alignment horizontal="center" vertical="center"/>
    </xf>
    <xf numFmtId="3" fontId="11" fillId="4" borderId="3" xfId="0" applyNumberFormat="1" applyFont="1" applyFill="1" applyBorder="1" applyAlignment="1">
      <alignment horizontal="right" vertical="center" wrapText="1"/>
    </xf>
    <xf numFmtId="14" fontId="11" fillId="4" borderId="3" xfId="3" applyNumberFormat="1" applyFont="1" applyFill="1" applyBorder="1" applyAlignment="1">
      <alignment horizontal="right" vertical="center" wrapText="1"/>
    </xf>
    <xf numFmtId="44" fontId="11" fillId="10" borderId="2" xfId="3" applyFont="1" applyFill="1" applyBorder="1" applyAlignment="1">
      <alignment horizontal="center" vertical="center" wrapText="1"/>
    </xf>
    <xf numFmtId="14" fontId="11" fillId="4" borderId="3" xfId="0" applyNumberFormat="1" applyFont="1" applyFill="1" applyBorder="1" applyAlignment="1">
      <alignment horizontal="right" vertical="center" wrapText="1"/>
    </xf>
    <xf numFmtId="0" fontId="11" fillId="10" borderId="1" xfId="0" applyFont="1" applyFill="1" applyBorder="1" applyAlignment="1">
      <alignment horizontal="right" vertical="center"/>
    </xf>
    <xf numFmtId="0" fontId="11" fillId="10" borderId="1" xfId="0" applyFont="1" applyFill="1" applyBorder="1" applyAlignment="1">
      <alignment horizontal="center" vertical="center"/>
    </xf>
    <xf numFmtId="0" fontId="11" fillId="10" borderId="10" xfId="0" applyFont="1" applyFill="1" applyBorder="1" applyAlignment="1">
      <alignment horizontal="left" vertical="center" wrapText="1"/>
    </xf>
    <xf numFmtId="177" fontId="11" fillId="10" borderId="1" xfId="1" applyNumberFormat="1" applyFont="1" applyFill="1" applyBorder="1" applyAlignment="1">
      <alignment horizontal="right" vertical="center"/>
    </xf>
    <xf numFmtId="0" fontId="11" fillId="10" borderId="1" xfId="0" applyFont="1" applyFill="1" applyBorder="1" applyAlignment="1">
      <alignment horizontal="right" vertical="center" wrapText="1"/>
    </xf>
    <xf numFmtId="14" fontId="11" fillId="10" borderId="1" xfId="0" applyNumberFormat="1" applyFont="1" applyFill="1" applyBorder="1" applyAlignment="1">
      <alignment horizontal="right" vertical="center"/>
    </xf>
    <xf numFmtId="177" fontId="15" fillId="10" borderId="5" xfId="0" applyNumberFormat="1" applyFont="1" applyFill="1" applyBorder="1" applyAlignment="1">
      <alignment horizontal="right" vertical="center"/>
    </xf>
    <xf numFmtId="0" fontId="15" fillId="10" borderId="5" xfId="0" applyFont="1" applyFill="1" applyBorder="1" applyAlignment="1">
      <alignment horizontal="right" vertical="center"/>
    </xf>
    <xf numFmtId="0" fontId="15" fillId="10" borderId="5" xfId="0" applyFont="1" applyFill="1" applyBorder="1" applyAlignment="1">
      <alignment horizontal="center" vertical="center"/>
    </xf>
    <xf numFmtId="10" fontId="11" fillId="10" borderId="18" xfId="1" applyNumberFormat="1" applyFont="1" applyFill="1" applyBorder="1" applyAlignment="1">
      <alignment horizontal="right" vertical="center"/>
    </xf>
    <xf numFmtId="10" fontId="15" fillId="10" borderId="18" xfId="0" applyNumberFormat="1" applyFont="1" applyFill="1" applyBorder="1"/>
    <xf numFmtId="10" fontId="11" fillId="10" borderId="0" xfId="1" applyNumberFormat="1" applyFont="1" applyFill="1" applyBorder="1" applyAlignment="1">
      <alignment horizontal="right" vertical="center"/>
    </xf>
    <xf numFmtId="10" fontId="15" fillId="10" borderId="18" xfId="1" applyNumberFormat="1" applyFont="1" applyFill="1" applyBorder="1" applyAlignment="1">
      <alignment horizontal="right" vertical="center"/>
    </xf>
    <xf numFmtId="0" fontId="0" fillId="10" borderId="25" xfId="0" applyFill="1" applyBorder="1"/>
    <xf numFmtId="0" fontId="0" fillId="10" borderId="2" xfId="0" applyFill="1" applyBorder="1" applyAlignment="1"/>
    <xf numFmtId="0" fontId="0" fillId="10" borderId="17" xfId="0" applyFill="1" applyBorder="1" applyAlignment="1"/>
    <xf numFmtId="0" fontId="0" fillId="10" borderId="25" xfId="0" applyFill="1" applyBorder="1" applyAlignment="1"/>
    <xf numFmtId="0" fontId="0" fillId="10" borderId="27" xfId="0" applyFill="1" applyBorder="1" applyAlignment="1"/>
    <xf numFmtId="0" fontId="11" fillId="10" borderId="6" xfId="0" applyFont="1" applyFill="1" applyBorder="1" applyAlignment="1">
      <alignment horizontal="left" vertical="center" wrapText="1"/>
    </xf>
    <xf numFmtId="44" fontId="11" fillId="10" borderId="25" xfId="3" applyFont="1" applyFill="1" applyBorder="1" applyAlignment="1">
      <alignment horizontal="center" vertical="center" wrapText="1"/>
    </xf>
    <xf numFmtId="177" fontId="11" fillId="10" borderId="23" xfId="0" applyNumberFormat="1" applyFont="1" applyFill="1" applyBorder="1" applyAlignment="1">
      <alignment horizontal="right" vertical="center"/>
    </xf>
    <xf numFmtId="3" fontId="11" fillId="10" borderId="23" xfId="0" applyNumberFormat="1" applyFont="1" applyFill="1" applyBorder="1" applyAlignment="1">
      <alignment horizontal="right" vertical="center"/>
    </xf>
    <xf numFmtId="14" fontId="11" fillId="10" borderId="23" xfId="0" applyNumberFormat="1" applyFont="1" applyFill="1" applyBorder="1" applyAlignment="1">
      <alignment horizontal="right" vertical="center"/>
    </xf>
    <xf numFmtId="0" fontId="11" fillId="10" borderId="23" xfId="0" applyFont="1" applyFill="1" applyBorder="1" applyAlignment="1">
      <alignment horizontal="right" vertical="center" wrapText="1"/>
    </xf>
    <xf numFmtId="0" fontId="11" fillId="10" borderId="23" xfId="0" applyFont="1" applyFill="1" applyBorder="1" applyAlignment="1">
      <alignment horizontal="center" vertical="center"/>
    </xf>
    <xf numFmtId="0" fontId="11" fillId="10" borderId="10" xfId="0" applyFont="1" applyFill="1" applyBorder="1" applyAlignment="1">
      <alignment horizontal="center" vertical="center"/>
    </xf>
    <xf numFmtId="0" fontId="15" fillId="10" borderId="6" xfId="0" applyFont="1" applyFill="1" applyBorder="1" applyAlignment="1">
      <alignment horizontal="left" vertical="center" wrapText="1"/>
    </xf>
    <xf numFmtId="177" fontId="15" fillId="10" borderId="23" xfId="0" applyNumberFormat="1" applyFont="1" applyFill="1" applyBorder="1" applyAlignment="1">
      <alignment horizontal="right" vertical="center"/>
    </xf>
    <xf numFmtId="0" fontId="15" fillId="10" borderId="23" xfId="0" applyFont="1" applyFill="1" applyBorder="1" applyAlignment="1">
      <alignment horizontal="right" vertical="center"/>
    </xf>
    <xf numFmtId="0" fontId="15" fillId="10" borderId="23" xfId="0" applyFont="1" applyFill="1" applyBorder="1" applyAlignment="1">
      <alignment horizontal="right" vertical="center" wrapText="1"/>
    </xf>
    <xf numFmtId="0" fontId="15" fillId="10" borderId="23" xfId="0" applyFont="1" applyFill="1" applyBorder="1" applyAlignment="1">
      <alignment horizontal="right" wrapText="1"/>
    </xf>
    <xf numFmtId="0" fontId="15" fillId="10" borderId="23" xfId="0" applyFont="1" applyFill="1" applyBorder="1" applyAlignment="1">
      <alignment horizontal="center" vertical="center"/>
    </xf>
    <xf numFmtId="0" fontId="15" fillId="10" borderId="10" xfId="0" applyFont="1" applyFill="1" applyBorder="1" applyAlignment="1">
      <alignment horizontal="center" vertical="center"/>
    </xf>
    <xf numFmtId="3" fontId="11" fillId="10" borderId="18" xfId="0" applyNumberFormat="1" applyFont="1" applyFill="1" applyBorder="1" applyAlignment="1">
      <alignment vertical="center"/>
    </xf>
    <xf numFmtId="3" fontId="11" fillId="10" borderId="19" xfId="0" applyNumberFormat="1" applyFont="1" applyFill="1" applyBorder="1" applyAlignment="1">
      <alignment vertical="center"/>
    </xf>
    <xf numFmtId="3" fontId="11" fillId="10" borderId="23" xfId="0" applyNumberFormat="1" applyFont="1" applyFill="1" applyBorder="1" applyAlignment="1">
      <alignment vertical="center"/>
    </xf>
    <xf numFmtId="3" fontId="11" fillId="10" borderId="10" xfId="0" applyNumberFormat="1" applyFont="1" applyFill="1" applyBorder="1" applyAlignment="1">
      <alignment vertical="center"/>
    </xf>
    <xf numFmtId="0" fontId="11" fillId="10" borderId="2" xfId="0" applyFont="1" applyFill="1" applyBorder="1" applyAlignment="1">
      <alignment vertical="center"/>
    </xf>
    <xf numFmtId="0" fontId="11" fillId="10" borderId="17" xfId="0" applyFont="1" applyFill="1" applyBorder="1" applyAlignment="1">
      <alignment vertical="center"/>
    </xf>
    <xf numFmtId="177" fontId="11" fillId="10" borderId="23" xfId="0" applyNumberFormat="1" applyFont="1" applyFill="1" applyBorder="1" applyAlignment="1">
      <alignment vertical="center"/>
    </xf>
    <xf numFmtId="3" fontId="11" fillId="10" borderId="18" xfId="0" applyNumberFormat="1" applyFont="1" applyFill="1" applyBorder="1" applyAlignment="1">
      <alignment horizontal="center" vertical="center"/>
    </xf>
    <xf numFmtId="3" fontId="11" fillId="10" borderId="19" xfId="0" applyNumberFormat="1" applyFont="1" applyFill="1" applyBorder="1" applyAlignment="1">
      <alignment horizontal="center" vertical="center"/>
    </xf>
    <xf numFmtId="177" fontId="11" fillId="10" borderId="26" xfId="3" applyNumberFormat="1" applyFont="1" applyFill="1" applyBorder="1" applyAlignment="1">
      <alignment horizontal="right" vertical="center" wrapText="1"/>
    </xf>
    <xf numFmtId="10" fontId="11" fillId="10" borderId="2" xfId="1" applyNumberFormat="1" applyFont="1" applyFill="1" applyBorder="1" applyAlignment="1">
      <alignment horizontal="right" vertical="center" wrapText="1"/>
    </xf>
    <xf numFmtId="44" fontId="15" fillId="10" borderId="26" xfId="0" applyNumberFormat="1" applyFont="1" applyFill="1" applyBorder="1"/>
    <xf numFmtId="10" fontId="15" fillId="10" borderId="2" xfId="1" applyNumberFormat="1" applyFont="1" applyFill="1" applyBorder="1"/>
    <xf numFmtId="0" fontId="20" fillId="14" borderId="24" xfId="0" applyFont="1" applyFill="1" applyBorder="1" applyAlignment="1">
      <alignment horizontal="left" wrapText="1"/>
    </xf>
    <xf numFmtId="0" fontId="20" fillId="14" borderId="16" xfId="0" applyFont="1" applyFill="1" applyBorder="1" applyAlignment="1">
      <alignment horizontal="left" wrapText="1"/>
    </xf>
    <xf numFmtId="0" fontId="18" fillId="13" borderId="1" xfId="0" applyFont="1" applyFill="1" applyBorder="1" applyAlignment="1">
      <alignment wrapText="1"/>
    </xf>
    <xf numFmtId="0" fontId="20" fillId="13" borderId="1" xfId="0" applyFont="1" applyFill="1" applyBorder="1" applyAlignment="1">
      <alignment wrapText="1"/>
    </xf>
    <xf numFmtId="0" fontId="15" fillId="10" borderId="3" xfId="0" applyFont="1" applyFill="1" applyBorder="1" applyAlignment="1">
      <alignment horizontal="right" vertical="center" wrapText="1"/>
    </xf>
    <xf numFmtId="0" fontId="15" fillId="10" borderId="4" xfId="0" applyFont="1" applyFill="1" applyBorder="1" applyAlignment="1">
      <alignment horizontal="right" vertical="center" wrapText="1"/>
    </xf>
    <xf numFmtId="0" fontId="15" fillId="10" borderId="5" xfId="0" applyFont="1" applyFill="1" applyBorder="1" applyAlignment="1">
      <alignment horizontal="right" vertical="center" wrapText="1"/>
    </xf>
    <xf numFmtId="0" fontId="11" fillId="4" borderId="1"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5" fillId="10" borderId="5" xfId="0" applyFont="1" applyFill="1" applyBorder="1" applyAlignment="1">
      <alignment horizontal="left" vertical="center" wrapText="1"/>
    </xf>
    <xf numFmtId="0" fontId="15" fillId="10" borderId="1" xfId="0" applyFont="1" applyFill="1" applyBorder="1" applyAlignment="1">
      <alignment horizontal="left" vertical="center" wrapText="1"/>
    </xf>
    <xf numFmtId="44" fontId="11" fillId="4" borderId="3" xfId="3" applyFont="1" applyFill="1" applyBorder="1" applyAlignment="1">
      <alignment horizontal="left" vertical="center" wrapText="1"/>
    </xf>
    <xf numFmtId="0" fontId="11" fillId="4" borderId="19" xfId="0" applyFont="1" applyFill="1" applyBorder="1" applyAlignment="1">
      <alignment horizontal="left" vertical="center" wrapText="1"/>
    </xf>
    <xf numFmtId="0" fontId="11" fillId="10" borderId="0" xfId="0" applyFont="1" applyFill="1" applyBorder="1" applyAlignment="1">
      <alignment vertical="center"/>
    </xf>
    <xf numFmtId="0" fontId="11" fillId="10" borderId="11" xfId="0" applyFont="1" applyFill="1" applyBorder="1" applyAlignment="1">
      <alignment vertical="center"/>
    </xf>
    <xf numFmtId="177" fontId="11" fillId="10" borderId="23" xfId="1" applyNumberFormat="1" applyFont="1" applyFill="1" applyBorder="1" applyAlignment="1">
      <alignment horizontal="right" vertical="center"/>
    </xf>
    <xf numFmtId="0" fontId="11" fillId="10" borderId="23" xfId="0" applyFont="1" applyFill="1" applyBorder="1" applyAlignment="1">
      <alignment vertical="center"/>
    </xf>
    <xf numFmtId="0" fontId="11" fillId="10" borderId="10" xfId="0" applyFont="1" applyFill="1" applyBorder="1" applyAlignment="1">
      <alignment vertical="center"/>
    </xf>
    <xf numFmtId="0" fontId="11" fillId="10" borderId="18" xfId="0" applyFont="1" applyFill="1" applyBorder="1" applyAlignment="1">
      <alignment vertical="center"/>
    </xf>
    <xf numFmtId="0" fontId="11" fillId="10" borderId="19" xfId="0" applyFont="1" applyFill="1" applyBorder="1" applyAlignment="1">
      <alignment vertical="center"/>
    </xf>
    <xf numFmtId="0" fontId="15" fillId="10" borderId="1" xfId="0" applyFont="1" applyFill="1" applyBorder="1" applyAlignment="1">
      <alignment horizontal="right" vertical="center" wrapText="1"/>
    </xf>
    <xf numFmtId="0" fontId="20" fillId="13" borderId="1" xfId="0" applyFont="1" applyFill="1" applyBorder="1" applyAlignment="1">
      <alignment horizontal="right" wrapText="1"/>
    </xf>
    <xf numFmtId="3" fontId="11" fillId="4" borderId="5" xfId="0" applyNumberFormat="1" applyFont="1" applyFill="1" applyBorder="1" applyAlignment="1">
      <alignment horizontal="right" vertical="center" wrapText="1"/>
    </xf>
    <xf numFmtId="0" fontId="20" fillId="13" borderId="1" xfId="0" applyFont="1" applyFill="1" applyBorder="1" applyAlignment="1">
      <alignment vertical="center"/>
    </xf>
    <xf numFmtId="0" fontId="20" fillId="13" borderId="1" xfId="0" applyFont="1" applyFill="1" applyBorder="1" applyAlignment="1">
      <alignment horizontal="right" vertical="center"/>
    </xf>
    <xf numFmtId="0" fontId="20" fillId="13" borderId="1" xfId="0" applyFont="1" applyFill="1" applyBorder="1" applyAlignment="1">
      <alignment horizontal="center" vertical="center"/>
    </xf>
    <xf numFmtId="0" fontId="20" fillId="13" borderId="24" xfId="0" applyFont="1" applyFill="1" applyBorder="1" applyAlignment="1">
      <alignment horizontal="left" vertical="top" wrapText="1"/>
    </xf>
    <xf numFmtId="0" fontId="20" fillId="13" borderId="28" xfId="0" applyFont="1" applyFill="1" applyBorder="1" applyAlignment="1">
      <alignment horizontal="left" vertical="top" wrapText="1"/>
    </xf>
    <xf numFmtId="0" fontId="20" fillId="14" borderId="18" xfId="0" applyFont="1" applyFill="1" applyBorder="1" applyAlignment="1">
      <alignment horizontal="left" vertical="top" wrapText="1"/>
    </xf>
    <xf numFmtId="0" fontId="20" fillId="14" borderId="2" xfId="0" applyFont="1" applyFill="1" applyBorder="1" applyAlignment="1">
      <alignment horizontal="left" vertical="top" wrapText="1"/>
    </xf>
    <xf numFmtId="0" fontId="20" fillId="13" borderId="3" xfId="0" applyFont="1" applyFill="1" applyBorder="1" applyAlignment="1">
      <alignment vertical="top"/>
    </xf>
    <xf numFmtId="0" fontId="20" fillId="13" borderId="3" xfId="0" applyFont="1" applyFill="1" applyBorder="1" applyAlignment="1">
      <alignment vertical="top" wrapText="1"/>
    </xf>
    <xf numFmtId="0" fontId="0" fillId="10" borderId="0" xfId="0" applyFill="1" applyAlignment="1">
      <alignment vertical="top"/>
    </xf>
    <xf numFmtId="164" fontId="17" fillId="10" borderId="0" xfId="0" applyNumberFormat="1" applyFont="1" applyFill="1" applyBorder="1"/>
    <xf numFmtId="0" fontId="21" fillId="10" borderId="0" xfId="0" applyFont="1" applyFill="1"/>
    <xf numFmtId="0" fontId="22" fillId="11" borderId="0" xfId="0" applyFont="1" applyFill="1"/>
    <xf numFmtId="0" fontId="23" fillId="10" borderId="0" xfId="0" applyFont="1" applyFill="1"/>
    <xf numFmtId="0" fontId="24" fillId="10" borderId="0" xfId="0" applyFont="1" applyFill="1"/>
    <xf numFmtId="2" fontId="0" fillId="10" borderId="0" xfId="0" applyNumberFormat="1" applyFill="1"/>
    <xf numFmtId="43" fontId="0" fillId="10" borderId="1" xfId="2" applyFont="1" applyFill="1" applyBorder="1" applyAlignment="1">
      <alignment horizontal="right"/>
    </xf>
    <xf numFmtId="10" fontId="25" fillId="10" borderId="2" xfId="1" applyNumberFormat="1" applyFont="1" applyFill="1" applyBorder="1" applyAlignment="1">
      <alignment horizontal="center" vertical="center"/>
    </xf>
    <xf numFmtId="10" fontId="25" fillId="10" borderId="2" xfId="1" applyNumberFormat="1" applyFont="1" applyFill="1" applyBorder="1" applyAlignment="1">
      <alignment horizontal="center" vertical="center" wrapText="1"/>
    </xf>
    <xf numFmtId="10" fontId="25" fillId="10" borderId="0" xfId="1" applyNumberFormat="1" applyFont="1" applyFill="1" applyBorder="1" applyAlignment="1"/>
    <xf numFmtId="177" fontId="25" fillId="10" borderId="0" xfId="0" applyNumberFormat="1" applyFont="1" applyFill="1" applyBorder="1"/>
    <xf numFmtId="180" fontId="25" fillId="10" borderId="0" xfId="1" applyNumberFormat="1" applyFont="1" applyFill="1" applyBorder="1"/>
    <xf numFmtId="10" fontId="25" fillId="10" borderId="0" xfId="1" applyNumberFormat="1" applyFont="1" applyFill="1" applyBorder="1" applyAlignment="1">
      <alignment horizontal="left" indent="4"/>
    </xf>
    <xf numFmtId="177" fontId="25" fillId="10" borderId="0" xfId="1" applyNumberFormat="1" applyFont="1" applyFill="1" applyBorder="1"/>
    <xf numFmtId="10" fontId="25" fillId="10" borderId="0" xfId="1" applyNumberFormat="1" applyFont="1" applyFill="1" applyBorder="1" applyAlignment="1">
      <alignment horizontal="left" indent="7"/>
    </xf>
    <xf numFmtId="10" fontId="25" fillId="10" borderId="2" xfId="1" applyNumberFormat="1" applyFont="1" applyFill="1" applyBorder="1" applyAlignment="1">
      <alignment horizontal="left" indent="4"/>
    </xf>
    <xf numFmtId="177" fontId="25" fillId="10" borderId="2" xfId="1" applyNumberFormat="1" applyFont="1" applyFill="1" applyBorder="1"/>
    <xf numFmtId="180" fontId="25" fillId="10" borderId="2" xfId="1" applyNumberFormat="1" applyFont="1" applyFill="1" applyBorder="1"/>
    <xf numFmtId="177" fontId="12" fillId="10" borderId="0" xfId="0" applyNumberFormat="1" applyFont="1" applyFill="1"/>
    <xf numFmtId="180" fontId="12" fillId="10" borderId="0" xfId="0" applyNumberFormat="1" applyFont="1" applyFill="1"/>
    <xf numFmtId="0" fontId="11" fillId="0" borderId="10" xfId="0" applyFont="1" applyFill="1" applyBorder="1" applyAlignment="1">
      <alignment horizontal="left" vertical="center" wrapText="1"/>
    </xf>
    <xf numFmtId="44" fontId="11" fillId="0" borderId="1" xfId="3" applyFont="1" applyFill="1" applyBorder="1" applyAlignment="1">
      <alignment horizontal="right" vertical="center" wrapText="1"/>
    </xf>
    <xf numFmtId="0" fontId="11" fillId="0" borderId="1" xfId="0" applyFont="1" applyFill="1" applyBorder="1" applyAlignment="1">
      <alignment horizontal="right" vertical="center" wrapText="1"/>
    </xf>
    <xf numFmtId="14" fontId="11" fillId="0" borderId="1" xfId="0"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44" fontId="11" fillId="4" borderId="3" xfId="3" applyFont="1" applyFill="1" applyBorder="1" applyAlignment="1">
      <alignment vertical="center" wrapText="1"/>
    </xf>
    <xf numFmtId="0" fontId="11" fillId="4" borderId="3" xfId="0" applyFont="1" applyFill="1" applyBorder="1" applyAlignment="1">
      <alignment vertical="center" wrapText="1"/>
    </xf>
    <xf numFmtId="4" fontId="6" fillId="10" borderId="1" xfId="0" applyNumberFormat="1" applyFont="1" applyFill="1" applyBorder="1" applyAlignment="1">
      <alignment horizontal="right"/>
    </xf>
    <xf numFmtId="4" fontId="0" fillId="10" borderId="1" xfId="0" applyNumberFormat="1" applyFill="1" applyBorder="1" applyAlignment="1">
      <alignment horizontal="right"/>
    </xf>
    <xf numFmtId="4" fontId="0" fillId="10" borderId="1" xfId="0" applyNumberFormat="1" applyFill="1" applyBorder="1"/>
    <xf numFmtId="44" fontId="11" fillId="4" borderId="1" xfId="3" applyFont="1" applyFill="1" applyBorder="1" applyAlignment="1">
      <alignment vertical="center" wrapText="1"/>
    </xf>
    <xf numFmtId="0" fontId="11" fillId="4" borderId="1" xfId="0" applyFont="1" applyFill="1" applyBorder="1" applyAlignment="1">
      <alignment vertical="center" wrapText="1"/>
    </xf>
    <xf numFmtId="183" fontId="0" fillId="0" borderId="30" xfId="0" applyNumberFormat="1" applyBorder="1"/>
    <xf numFmtId="183" fontId="0" fillId="2" borderId="30" xfId="0" applyNumberFormat="1" applyFill="1" applyBorder="1"/>
    <xf numFmtId="184" fontId="0" fillId="0" borderId="30" xfId="0" applyNumberFormat="1" applyBorder="1"/>
    <xf numFmtId="184" fontId="0" fillId="2" borderId="30" xfId="0" applyNumberFormat="1" applyFill="1" applyBorder="1"/>
    <xf numFmtId="177" fontId="25" fillId="15" borderId="0" xfId="0" applyNumberFormat="1" applyFont="1" applyFill="1" applyBorder="1"/>
    <xf numFmtId="44" fontId="15" fillId="0" borderId="1" xfId="3" applyFont="1" applyFill="1" applyBorder="1" applyAlignment="1">
      <alignment horizontal="right" vertical="center"/>
    </xf>
    <xf numFmtId="180" fontId="15" fillId="0" borderId="1" xfId="1" applyNumberFormat="1" applyFont="1" applyFill="1" applyBorder="1" applyAlignment="1">
      <alignment horizontal="right" vertical="center"/>
    </xf>
    <xf numFmtId="14" fontId="15" fillId="0" borderId="1" xfId="0" applyNumberFormat="1" applyFont="1" applyFill="1" applyBorder="1" applyAlignment="1">
      <alignment horizontal="right" vertical="center"/>
    </xf>
    <xf numFmtId="44" fontId="11" fillId="4" borderId="5" xfId="3" applyFont="1" applyFill="1" applyBorder="1" applyAlignment="1">
      <alignment horizontal="right" vertical="center"/>
    </xf>
    <xf numFmtId="0" fontId="11" fillId="4" borderId="7" xfId="0" applyFont="1" applyFill="1" applyBorder="1" applyAlignment="1">
      <alignment horizontal="left" vertical="center" wrapText="1"/>
    </xf>
    <xf numFmtId="44" fontId="11" fillId="4" borderId="3" xfId="3" applyFont="1" applyFill="1" applyBorder="1" applyAlignment="1">
      <alignment horizontal="right" vertical="center"/>
    </xf>
    <xf numFmtId="0" fontId="20" fillId="13" borderId="5" xfId="0" applyFont="1" applyFill="1" applyBorder="1" applyAlignment="1">
      <alignment horizontal="left" vertical="top" wrapText="1"/>
    </xf>
    <xf numFmtId="0" fontId="20" fillId="13" borderId="3" xfId="0" applyFont="1" applyFill="1" applyBorder="1" applyAlignment="1">
      <alignment horizontal="left" vertical="top" wrapText="1"/>
    </xf>
    <xf numFmtId="0" fontId="11" fillId="10" borderId="31" xfId="0" applyFont="1" applyFill="1" applyBorder="1" applyAlignment="1">
      <alignment vertical="center"/>
    </xf>
    <xf numFmtId="0" fontId="11" fillId="10" borderId="1" xfId="0" applyFont="1" applyFill="1" applyBorder="1" applyAlignment="1">
      <alignment vertical="center"/>
    </xf>
    <xf numFmtId="44" fontId="11" fillId="10" borderId="1" xfId="3" applyFont="1" applyFill="1" applyBorder="1" applyAlignment="1">
      <alignment horizontal="right" vertical="center"/>
    </xf>
    <xf numFmtId="14" fontId="11" fillId="10" borderId="1" xfId="0" applyNumberFormat="1" applyFont="1" applyFill="1" applyBorder="1" applyAlignment="1">
      <alignment vertical="center"/>
    </xf>
    <xf numFmtId="0" fontId="20" fillId="13" borderId="32" xfId="0" applyFont="1" applyFill="1" applyBorder="1" applyAlignment="1">
      <alignment horizontal="left" vertical="top" wrapText="1"/>
    </xf>
    <xf numFmtId="10" fontId="11" fillId="10" borderId="6" xfId="1" applyNumberFormat="1" applyFont="1" applyFill="1" applyBorder="1" applyAlignment="1">
      <alignment horizontal="right" vertical="center"/>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 xfId="0" applyFont="1" applyFill="1" applyBorder="1" applyAlignment="1">
      <alignment horizontal="center" vertical="top" wrapText="1"/>
    </xf>
    <xf numFmtId="0" fontId="11" fillId="4" borderId="4" xfId="0" applyFont="1" applyFill="1" applyBorder="1" applyAlignment="1">
      <alignment horizontal="center" vertical="top" wrapText="1"/>
    </xf>
    <xf numFmtId="177" fontId="16" fillId="10" borderId="13" xfId="0" applyNumberFormat="1" applyFont="1" applyFill="1" applyBorder="1" applyAlignment="1">
      <alignment horizontal="center"/>
    </xf>
    <xf numFmtId="177" fontId="16" fillId="10" borderId="18" xfId="0" applyNumberFormat="1" applyFont="1" applyFill="1" applyBorder="1" applyAlignment="1">
      <alignment horizontal="center"/>
    </xf>
    <xf numFmtId="10" fontId="15" fillId="10" borderId="2" xfId="1" applyNumberFormat="1" applyFont="1" applyFill="1" applyBorder="1" applyAlignment="1">
      <alignment horizontal="right"/>
    </xf>
    <xf numFmtId="0" fontId="12" fillId="10" borderId="21" xfId="0" applyFont="1" applyFill="1" applyBorder="1" applyAlignment="1">
      <alignment horizontal="left" vertical="top" wrapText="1"/>
    </xf>
    <xf numFmtId="0" fontId="12" fillId="10" borderId="14" xfId="0" applyFont="1" applyFill="1" applyBorder="1" applyAlignment="1">
      <alignment horizontal="left" vertical="top" wrapText="1"/>
    </xf>
    <xf numFmtId="0" fontId="12" fillId="10" borderId="15" xfId="0" applyFont="1" applyFill="1" applyBorder="1" applyAlignment="1">
      <alignment horizontal="left" vertical="top" wrapText="1"/>
    </xf>
    <xf numFmtId="0" fontId="12" fillId="10" borderId="22" xfId="0" applyFont="1" applyFill="1" applyBorder="1" applyAlignment="1">
      <alignment horizontal="left" vertical="top" wrapText="1"/>
    </xf>
    <xf numFmtId="0" fontId="12" fillId="10" borderId="2" xfId="0" applyFont="1" applyFill="1" applyBorder="1" applyAlignment="1">
      <alignment horizontal="left" vertical="top" wrapText="1"/>
    </xf>
    <xf numFmtId="0" fontId="12" fillId="10" borderId="17" xfId="0" applyFont="1" applyFill="1" applyBorder="1" applyAlignment="1">
      <alignment horizontal="left" vertical="top" wrapText="1"/>
    </xf>
    <xf numFmtId="177" fontId="15" fillId="10" borderId="25" xfId="0" applyNumberFormat="1" applyFont="1" applyFill="1" applyBorder="1" applyAlignment="1">
      <alignment horizontal="right"/>
    </xf>
    <xf numFmtId="0" fontId="15" fillId="10" borderId="25" xfId="0" applyFont="1" applyFill="1" applyBorder="1" applyAlignment="1">
      <alignment horizontal="right"/>
    </xf>
    <xf numFmtId="0" fontId="15" fillId="10" borderId="3" xfId="0" applyFont="1" applyFill="1" applyBorder="1" applyAlignment="1">
      <alignment horizontal="center" vertical="center"/>
    </xf>
    <xf numFmtId="0" fontId="15" fillId="10" borderId="4" xfId="0" applyFont="1" applyFill="1" applyBorder="1" applyAlignment="1">
      <alignment horizontal="center" vertical="center"/>
    </xf>
    <xf numFmtId="0" fontId="15" fillId="10" borderId="5" xfId="0" applyFont="1" applyFill="1" applyBorder="1" applyAlignment="1">
      <alignment horizontal="center" vertical="center"/>
    </xf>
    <xf numFmtId="0" fontId="15" fillId="10" borderId="3" xfId="0" applyFont="1" applyFill="1" applyBorder="1" applyAlignment="1">
      <alignment horizontal="left" vertical="center" wrapText="1"/>
    </xf>
    <xf numFmtId="0" fontId="15" fillId="10" borderId="4" xfId="0" applyFont="1" applyFill="1" applyBorder="1" applyAlignment="1">
      <alignment horizontal="left" vertical="center" wrapText="1"/>
    </xf>
    <xf numFmtId="0" fontId="15" fillId="10" borderId="5" xfId="0" applyFont="1" applyFill="1" applyBorder="1" applyAlignment="1">
      <alignment horizontal="left" vertical="center" wrapText="1"/>
    </xf>
    <xf numFmtId="177" fontId="15" fillId="10" borderId="3" xfId="0" applyNumberFormat="1" applyFont="1" applyFill="1" applyBorder="1" applyAlignment="1">
      <alignment horizontal="right" vertical="center"/>
    </xf>
    <xf numFmtId="177" fontId="15" fillId="10" borderId="4" xfId="0" applyNumberFormat="1" applyFont="1" applyFill="1" applyBorder="1" applyAlignment="1">
      <alignment horizontal="right" vertical="center"/>
    </xf>
    <xf numFmtId="177" fontId="15" fillId="10" borderId="5" xfId="0" applyNumberFormat="1" applyFont="1" applyFill="1" applyBorder="1" applyAlignment="1">
      <alignment horizontal="right" vertical="center"/>
    </xf>
    <xf numFmtId="0" fontId="15" fillId="10" borderId="3" xfId="0" applyFont="1" applyFill="1" applyBorder="1" applyAlignment="1">
      <alignment horizontal="right" vertical="center"/>
    </xf>
    <xf numFmtId="0" fontId="15" fillId="10" borderId="4" xfId="0" applyFont="1" applyFill="1" applyBorder="1" applyAlignment="1">
      <alignment horizontal="right" vertical="center"/>
    </xf>
    <xf numFmtId="0" fontId="15" fillId="10" borderId="5" xfId="0" applyFont="1" applyFill="1" applyBorder="1" applyAlignment="1">
      <alignment horizontal="right" vertical="center"/>
    </xf>
    <xf numFmtId="0" fontId="15" fillId="10" borderId="3" xfId="0" applyFont="1" applyFill="1" applyBorder="1" applyAlignment="1">
      <alignment horizontal="right" vertical="center" wrapText="1"/>
    </xf>
    <xf numFmtId="0" fontId="15" fillId="10" borderId="4" xfId="0" applyFont="1" applyFill="1" applyBorder="1" applyAlignment="1">
      <alignment horizontal="right" vertical="center" wrapText="1"/>
    </xf>
    <xf numFmtId="0" fontId="15" fillId="10" borderId="5" xfId="0" applyFont="1" applyFill="1" applyBorder="1" applyAlignment="1">
      <alignment horizontal="right" vertical="center" wrapText="1"/>
    </xf>
    <xf numFmtId="177" fontId="11" fillId="4" borderId="3" xfId="0" applyNumberFormat="1" applyFont="1" applyFill="1" applyBorder="1" applyAlignment="1">
      <alignment horizontal="right" vertical="center"/>
    </xf>
    <xf numFmtId="177" fontId="11" fillId="4" borderId="5" xfId="0" applyNumberFormat="1" applyFont="1" applyFill="1" applyBorder="1" applyAlignment="1">
      <alignment horizontal="right" vertical="center"/>
    </xf>
    <xf numFmtId="177" fontId="11" fillId="10" borderId="18" xfId="1" applyNumberFormat="1" applyFont="1" applyFill="1" applyBorder="1" applyAlignment="1">
      <alignment horizontal="right" vertical="center"/>
    </xf>
    <xf numFmtId="10" fontId="11" fillId="10" borderId="2" xfId="1" applyNumberFormat="1" applyFont="1" applyFill="1" applyBorder="1" applyAlignment="1">
      <alignment horizontal="right" vertical="center"/>
    </xf>
    <xf numFmtId="0" fontId="20" fillId="13" borderId="20" xfId="0" applyFont="1" applyFill="1" applyBorder="1" applyAlignment="1">
      <alignment horizontal="left" vertical="top" wrapText="1"/>
    </xf>
    <xf numFmtId="0" fontId="20" fillId="13" borderId="11" xfId="0" applyFont="1" applyFill="1" applyBorder="1" applyAlignment="1">
      <alignment horizontal="left" vertical="top" wrapText="1"/>
    </xf>
    <xf numFmtId="0" fontId="20" fillId="13" borderId="0" xfId="0" applyFont="1" applyFill="1" applyBorder="1" applyAlignment="1">
      <alignment horizontal="left" vertical="top" wrapText="1"/>
    </xf>
    <xf numFmtId="0" fontId="20" fillId="13" borderId="18" xfId="0" applyFont="1" applyFill="1" applyBorder="1" applyAlignment="1">
      <alignment horizontal="left" vertical="top" wrapText="1"/>
    </xf>
    <xf numFmtId="0" fontId="20" fillId="13" borderId="4" xfId="0" applyFont="1" applyFill="1" applyBorder="1" applyAlignment="1">
      <alignment horizontal="left" vertical="top" wrapText="1"/>
    </xf>
    <xf numFmtId="0" fontId="20" fillId="13" borderId="5" xfId="0" applyFont="1" applyFill="1" applyBorder="1" applyAlignment="1">
      <alignment horizontal="left" vertical="top" wrapText="1"/>
    </xf>
    <xf numFmtId="0" fontId="20" fillId="13" borderId="7" xfId="0" applyFont="1" applyFill="1" applyBorder="1" applyAlignment="1">
      <alignment horizontal="left" vertical="top" wrapText="1"/>
    </xf>
    <xf numFmtId="0" fontId="20" fillId="13" borderId="8" xfId="0" applyFont="1" applyFill="1" applyBorder="1" applyAlignment="1">
      <alignment horizontal="left" vertical="top" wrapText="1"/>
    </xf>
    <xf numFmtId="0" fontId="20" fillId="13" borderId="13" xfId="0" applyFont="1" applyFill="1" applyBorder="1" applyAlignment="1">
      <alignment horizontal="left" vertical="top" wrapText="1"/>
    </xf>
    <xf numFmtId="0" fontId="20" fillId="13" borderId="1" xfId="0" applyFont="1" applyFill="1" applyBorder="1" applyAlignment="1">
      <alignment horizontal="left" vertical="top" wrapText="1"/>
    </xf>
    <xf numFmtId="0" fontId="20" fillId="13" borderId="3" xfId="0" applyFont="1" applyFill="1" applyBorder="1" applyAlignment="1">
      <alignment horizontal="left" vertical="top" wrapText="1"/>
    </xf>
    <xf numFmtId="0" fontId="20" fillId="14" borderId="9" xfId="0" applyFont="1" applyFill="1" applyBorder="1" applyAlignment="1">
      <alignment horizontal="left" vertical="top" wrapText="1"/>
    </xf>
    <xf numFmtId="0" fontId="20" fillId="14" borderId="0" xfId="0" applyFont="1" applyFill="1" applyBorder="1" applyAlignment="1">
      <alignment horizontal="left" vertical="top" wrapText="1"/>
    </xf>
    <xf numFmtId="0" fontId="20" fillId="14" borderId="18" xfId="0" applyFont="1" applyFill="1" applyBorder="1" applyAlignment="1">
      <alignment horizontal="left" vertical="top" wrapText="1"/>
    </xf>
    <xf numFmtId="0" fontId="20" fillId="14" borderId="1"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4" xfId="0" applyFont="1" applyFill="1" applyBorder="1" applyAlignment="1">
      <alignment horizontal="left" vertical="top" wrapText="1"/>
    </xf>
    <xf numFmtId="0" fontId="11" fillId="4" borderId="29" xfId="0" applyFont="1" applyFill="1" applyBorder="1" applyAlignment="1">
      <alignment horizontal="left" vertical="top" wrapText="1"/>
    </xf>
    <xf numFmtId="3" fontId="19" fillId="10" borderId="21" xfId="0" applyNumberFormat="1" applyFont="1" applyFill="1" applyBorder="1" applyAlignment="1">
      <alignment horizontal="left" vertical="top" wrapText="1"/>
    </xf>
    <xf numFmtId="3" fontId="19" fillId="10" borderId="14" xfId="0" applyNumberFormat="1" applyFont="1" applyFill="1" applyBorder="1" applyAlignment="1">
      <alignment horizontal="left" vertical="top" wrapText="1"/>
    </xf>
    <xf numFmtId="3" fontId="19" fillId="10" borderId="15" xfId="0" applyNumberFormat="1" applyFont="1" applyFill="1" applyBorder="1" applyAlignment="1">
      <alignment horizontal="left" vertical="top" wrapText="1"/>
    </xf>
    <xf numFmtId="3" fontId="19" fillId="10" borderId="22" xfId="0" applyNumberFormat="1" applyFont="1" applyFill="1" applyBorder="1" applyAlignment="1">
      <alignment horizontal="left" vertical="top" wrapText="1"/>
    </xf>
    <xf numFmtId="3" fontId="19" fillId="10" borderId="2" xfId="0" applyNumberFormat="1" applyFont="1" applyFill="1" applyBorder="1" applyAlignment="1">
      <alignment horizontal="left" vertical="top" wrapText="1"/>
    </xf>
    <xf numFmtId="3" fontId="19" fillId="10" borderId="17" xfId="0" applyNumberFormat="1" applyFont="1" applyFill="1" applyBorder="1" applyAlignment="1">
      <alignment horizontal="left" vertical="top" wrapText="1"/>
    </xf>
    <xf numFmtId="0" fontId="20" fillId="14" borderId="6" xfId="0" applyFont="1" applyFill="1" applyBorder="1" applyAlignment="1">
      <alignment horizontal="left" vertical="top" wrapText="1"/>
    </xf>
    <xf numFmtId="0" fontId="20" fillId="13" borderId="12" xfId="0" applyFont="1" applyFill="1" applyBorder="1" applyAlignment="1">
      <alignment horizontal="left" vertical="top" wrapText="1"/>
    </xf>
    <xf numFmtId="0" fontId="20" fillId="13" borderId="3" xfId="0" applyFont="1" applyFill="1" applyBorder="1" applyAlignment="1">
      <alignment horizontal="center" vertical="top" wrapText="1"/>
    </xf>
    <xf numFmtId="0" fontId="20" fillId="13" borderId="4" xfId="0" applyFont="1" applyFill="1" applyBorder="1" applyAlignment="1">
      <alignment horizontal="center" vertical="top" wrapText="1"/>
    </xf>
    <xf numFmtId="0" fontId="20" fillId="13" borderId="5" xfId="0" applyFont="1" applyFill="1" applyBorder="1" applyAlignment="1">
      <alignment horizontal="center" vertical="top" wrapText="1"/>
    </xf>
    <xf numFmtId="44" fontId="11" fillId="4" borderId="3" xfId="3" applyFont="1" applyFill="1" applyBorder="1" applyAlignment="1">
      <alignment horizontal="center" vertical="center" wrapText="1"/>
    </xf>
    <xf numFmtId="44" fontId="11" fillId="4" borderId="4" xfId="3" applyFont="1" applyFill="1" applyBorder="1" applyAlignment="1">
      <alignment horizontal="center" vertical="center" wrapText="1"/>
    </xf>
    <xf numFmtId="44" fontId="11" fillId="4" borderId="5" xfId="3" applyFont="1" applyFill="1" applyBorder="1" applyAlignment="1">
      <alignment horizontal="center" vertical="center" wrapText="1"/>
    </xf>
  </cellXfs>
  <cellStyles count="4">
    <cellStyle name="Millares" xfId="2" builtinId="3"/>
    <cellStyle name="Moneda" xfId="3"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mn-cs"/>
              </a:defRPr>
            </a:pPr>
            <a:r>
              <a:rPr lang="es-MX" sz="1800" b="0" i="0" baseline="0">
                <a:solidFill>
                  <a:schemeClr val="tx1"/>
                </a:solidFill>
                <a:effectLst/>
                <a:latin typeface="Arial" panose="020B0604020202020204" pitchFamily="34" charset="0"/>
              </a:rPr>
              <a:t>Crecimiento del Financiamiento Acumulado a diciembre 2020, %</a:t>
            </a:r>
            <a:endParaRPr lang="es-MX" baseline="0">
              <a:solidFill>
                <a:schemeClr val="tx1"/>
              </a:solidFill>
              <a:effectLst/>
              <a:latin typeface="Arial" panose="020B0604020202020204" pitchFamily="34" charset="0"/>
            </a:endParaRPr>
          </a:p>
          <a:p>
            <a:pPr>
              <a:defRPr>
                <a:solidFill>
                  <a:schemeClr val="tx1"/>
                </a:solidFill>
                <a:latin typeface="Arial" panose="020B0604020202020204" pitchFamily="34" charset="0"/>
              </a:defRPr>
            </a:pPr>
            <a:r>
              <a:rPr lang="es-MX" sz="1600" b="0" i="0" baseline="0">
                <a:solidFill>
                  <a:schemeClr val="tx1"/>
                </a:solidFill>
                <a:effectLst/>
                <a:latin typeface="Arial" panose="020B0604020202020204" pitchFamily="34" charset="0"/>
              </a:rPr>
              <a:t>Banca Comercial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mn-cs"/>
            </a:defRPr>
          </a:pPr>
          <a:endParaRPr lang="es-MX"/>
        </a:p>
      </c:txPr>
    </c:title>
    <c:autoTitleDeleted val="0"/>
    <c:plotArea>
      <c:layout/>
      <c:barChart>
        <c:barDir val="col"/>
        <c:grouping val="clustered"/>
        <c:varyColors val="0"/>
        <c:ser>
          <c:idx val="7"/>
          <c:order val="0"/>
          <c:tx>
            <c:strRef>
              <c:f>'Banca Comercial '!$AK$27</c:f>
              <c:strCache>
                <c:ptCount val="1"/>
                <c:pt idx="0">
                  <c:v>Promedio 2015-2019</c:v>
                </c:pt>
              </c:strCache>
            </c:strRef>
          </c:tx>
          <c:spPr>
            <a:solidFill>
              <a:schemeClr val="accent1">
                <a:lumMod val="60000"/>
                <a:lumOff val="40000"/>
              </a:schemeClr>
            </a:solidFill>
            <a:ln>
              <a:noFill/>
            </a:ln>
            <a:effectLst/>
          </c:spPr>
          <c:invertIfNegative val="0"/>
          <c:dLbls>
            <c:dLbl>
              <c:idx val="0"/>
              <c:layout>
                <c:manualLayout>
                  <c:x val="0"/>
                  <c:y val="-9.53470633104499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03A-9E43-BEB5-56FF87789395}"/>
                </c:ext>
              </c:extLst>
            </c:dLbl>
            <c:dLbl>
              <c:idx val="1"/>
              <c:layout>
                <c:manualLayout>
                  <c:x val="-3.30425588157547E-3"/>
                  <c:y val="-1.5891177218408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03A-9E43-BEB5-56FF87789395}"/>
                </c:ext>
              </c:extLst>
            </c:dLbl>
            <c:dLbl>
              <c:idx val="2"/>
              <c:layout>
                <c:manualLayout>
                  <c:x val="-3.30425588157547E-3"/>
                  <c:y val="9.53470633104499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03A-9E43-BEB5-56FF87789395}"/>
                </c:ext>
              </c:extLst>
            </c:dLbl>
            <c:dLbl>
              <c:idx val="3"/>
              <c:layout>
                <c:manualLayout>
                  <c:x val="-2.1944712801595101E-3"/>
                  <c:y val="2.72946438359758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03A-9E43-BEB5-56FF87789395}"/>
                </c:ext>
              </c:extLst>
            </c:dLbl>
            <c:dLbl>
              <c:idx val="4"/>
              <c:layout>
                <c:manualLayout>
                  <c:x val="-2.2112322025355301E-3"/>
                  <c:y val="2.879052146362319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03A-9E43-BEB5-56FF87789395}"/>
                </c:ext>
              </c:extLst>
            </c:dLbl>
            <c:dLbl>
              <c:idx val="5"/>
              <c:layout>
                <c:manualLayout>
                  <c:x val="-4.4056745087672896E-3"/>
                  <c:y val="9.53470633104499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03A-9E43-BEB5-56FF87789395}"/>
                </c:ext>
              </c:extLst>
            </c:dLbl>
            <c:dLbl>
              <c:idx val="6"/>
              <c:layout>
                <c:manualLayout>
                  <c:x val="-3.3042344137677298E-3"/>
                  <c:y val="-4.636366834275459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03A-9E43-BEB5-56FF8778939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Arial" panose="020B0604020202020204" pitchFamily="34"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'Banca Comercial '!$AL$20:$AS$20</c:f>
              <c:strCache>
                <c:ptCount val="8"/>
                <c:pt idx="0">
                  <c:v>Financiamiento Total </c:v>
                </c:pt>
                <c:pt idx="1">
                  <c:v>Sector Privado</c:v>
                </c:pt>
                <c:pt idx="2">
                  <c:v>Consumo</c:v>
                </c:pt>
                <c:pt idx="3">
                  <c:v>Vivienda</c:v>
                </c:pt>
                <c:pt idx="4">
                  <c:v>Empresas</c:v>
                </c:pt>
                <c:pt idx="5">
                  <c:v>Intermediarios no bancarios</c:v>
                </c:pt>
                <c:pt idx="6">
                  <c:v>Estados y municipios</c:v>
                </c:pt>
                <c:pt idx="7">
                  <c:v>Sector Público Federal</c:v>
                </c:pt>
              </c:strCache>
            </c:strRef>
          </c:cat>
          <c:val>
            <c:numRef>
              <c:f>'Banca Comercial '!$AL$27:$AS$27</c:f>
              <c:numCache>
                <c:formatCode>0.00%</c:formatCode>
                <c:ptCount val="8"/>
                <c:pt idx="0">
                  <c:v>3.6378748328254898E-2</c:v>
                </c:pt>
                <c:pt idx="1">
                  <c:v>6.5070219814600566E-2</c:v>
                </c:pt>
                <c:pt idx="2">
                  <c:v>4.2844890295680435E-2</c:v>
                </c:pt>
                <c:pt idx="3">
                  <c:v>6.0464891512791753E-2</c:v>
                </c:pt>
                <c:pt idx="4">
                  <c:v>8.0932912016674546E-2</c:v>
                </c:pt>
                <c:pt idx="5">
                  <c:v>3.972241139224493E-2</c:v>
                </c:pt>
                <c:pt idx="6">
                  <c:v>-4.2843475089038539E-2</c:v>
                </c:pt>
                <c:pt idx="7">
                  <c:v>8.6856955786616117E-4</c:v>
                </c:pt>
              </c:numCache>
            </c:numRef>
          </c:val>
          <c:extLst>
            <c:ext xmlns:c16="http://schemas.microsoft.com/office/drawing/2014/chart" uri="{C3380CC4-5D6E-409C-BE32-E72D297353CC}">
              <c16:uniqueId val="{00000012-003A-9E43-BEB5-56FF87789395}"/>
            </c:ext>
          </c:extLst>
        </c:ser>
        <c:ser>
          <c:idx val="5"/>
          <c:order val="1"/>
          <c:tx>
            <c:strRef>
              <c:f>'Banca Comercial '!$AK$25</c:f>
              <c:strCache>
                <c:ptCount val="1"/>
                <c:pt idx="0">
                  <c:v>2019</c:v>
                </c:pt>
              </c:strCache>
            </c:strRef>
          </c:tx>
          <c:spPr>
            <a:solidFill>
              <a:schemeClr val="bg2">
                <a:lumMod val="25000"/>
              </a:schemeClr>
            </a:solidFill>
            <a:ln>
              <a:noFill/>
            </a:ln>
            <a:effectLst/>
          </c:spPr>
          <c:invertIfNegative val="0"/>
          <c:dLbls>
            <c:dLbl>
              <c:idx val="0"/>
              <c:layout>
                <c:manualLayout>
                  <c:x val="0"/>
                  <c:y val="6.35647088736334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03A-9E43-BEB5-56FF87789395}"/>
                </c:ext>
              </c:extLst>
            </c:dLbl>
            <c:dLbl>
              <c:idx val="1"/>
              <c:layout>
                <c:manualLayout>
                  <c:x val="1.0972356400797501E-3"/>
                  <c:y val="-5.79567199570225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03A-9E43-BEB5-56FF87789395}"/>
                </c:ext>
              </c:extLst>
            </c:dLbl>
            <c:dLbl>
              <c:idx val="2"/>
              <c:layout>
                <c:manualLayout>
                  <c:x val="7.709930390342760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03A-9E43-BEB5-56FF87789395}"/>
                </c:ext>
              </c:extLst>
            </c:dLbl>
            <c:dLbl>
              <c:idx val="3"/>
              <c:layout>
                <c:manualLayout>
                  <c:x val="1.0972356400797501E-3"/>
                  <c:y val="-1.084340517758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67-0549-93DB-498108A75D90}"/>
                </c:ext>
              </c:extLst>
            </c:dLbl>
            <c:dLbl>
              <c:idx val="4"/>
              <c:layout>
                <c:manualLayout>
                  <c:x val="0"/>
                  <c:y val="9.53470633104495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03A-9E43-BEB5-56FF87789395}"/>
                </c:ext>
              </c:extLst>
            </c:dLbl>
            <c:dLbl>
              <c:idx val="5"/>
              <c:layout>
                <c:manualLayout>
                  <c:x val="-7.6806494805582801E-3"/>
                  <c:y val="-1.084340517758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67-0549-93DB-498108A75D9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Arial" panose="020B0604020202020204" pitchFamily="34"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'Banca Comercial '!$AL$20:$AS$20</c:f>
              <c:strCache>
                <c:ptCount val="8"/>
                <c:pt idx="0">
                  <c:v>Financiamiento Total </c:v>
                </c:pt>
                <c:pt idx="1">
                  <c:v>Sector Privado</c:v>
                </c:pt>
                <c:pt idx="2">
                  <c:v>Consumo</c:v>
                </c:pt>
                <c:pt idx="3">
                  <c:v>Vivienda</c:v>
                </c:pt>
                <c:pt idx="4">
                  <c:v>Empresas</c:v>
                </c:pt>
                <c:pt idx="5">
                  <c:v>Intermediarios no bancarios</c:v>
                </c:pt>
                <c:pt idx="6">
                  <c:v>Estados y municipios</c:v>
                </c:pt>
                <c:pt idx="7">
                  <c:v>Sector Público Federal</c:v>
                </c:pt>
              </c:strCache>
            </c:strRef>
          </c:cat>
          <c:val>
            <c:numRef>
              <c:f>'Banca Comercial '!$AL$25:$AS$25</c:f>
              <c:numCache>
                <c:formatCode>0.00%</c:formatCode>
                <c:ptCount val="8"/>
                <c:pt idx="0">
                  <c:v>2.9132442021629013E-2</c:v>
                </c:pt>
                <c:pt idx="1">
                  <c:v>1.9827938317451554E-2</c:v>
                </c:pt>
                <c:pt idx="2">
                  <c:v>2.3531479444206305E-2</c:v>
                </c:pt>
                <c:pt idx="3">
                  <c:v>7.8729397508459309E-2</c:v>
                </c:pt>
                <c:pt idx="4">
                  <c:v>1.2333344821935377E-3</c:v>
                </c:pt>
                <c:pt idx="5">
                  <c:v>-2.8013224194911146E-2</c:v>
                </c:pt>
                <c:pt idx="6">
                  <c:v>-5.9270654647451959E-2</c:v>
                </c:pt>
                <c:pt idx="7">
                  <c:v>9.470485784096927E-2</c:v>
                </c:pt>
              </c:numCache>
            </c:numRef>
          </c:val>
          <c:extLst>
            <c:ext xmlns:c16="http://schemas.microsoft.com/office/drawing/2014/chart" uri="{C3380CC4-5D6E-409C-BE32-E72D297353CC}">
              <c16:uniqueId val="{00000010-003A-9E43-BEB5-56FF87789395}"/>
            </c:ext>
          </c:extLst>
        </c:ser>
        <c:ser>
          <c:idx val="6"/>
          <c:order val="2"/>
          <c:tx>
            <c:strRef>
              <c:f>'Banca Comercial '!$AK$26</c:f>
              <c:strCache>
                <c:ptCount val="1"/>
                <c:pt idx="0">
                  <c:v>2020</c:v>
                </c:pt>
              </c:strCache>
            </c:strRef>
          </c:tx>
          <c:spPr>
            <a:solidFill>
              <a:srgbClr val="002060"/>
            </a:solidFill>
            <a:ln>
              <a:noFill/>
            </a:ln>
            <a:effectLst/>
          </c:spPr>
          <c:invertIfNegative val="0"/>
          <c:dLbls>
            <c:dLbl>
              <c:idx val="3"/>
              <c:layout>
                <c:manualLayout>
                  <c:x val="3.29585395257972E-3"/>
                  <c:y val="1.86950550998669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03A-9E43-BEB5-56FF87789395}"/>
                </c:ext>
              </c:extLst>
            </c:dLbl>
            <c:dLbl>
              <c:idx val="4"/>
              <c:layout>
                <c:manualLayout>
                  <c:x val="-8.0769766268168203E-17"/>
                  <c:y val="9.53470633104499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03A-9E43-BEB5-56FF87789395}"/>
                </c:ext>
              </c:extLst>
            </c:dLbl>
            <c:dLbl>
              <c:idx val="5"/>
              <c:layout>
                <c:manualLayout>
                  <c:x val="3.3042558815753898E-3"/>
                  <c:y val="6.35647088736334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03A-9E43-BEB5-56FF8778939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Arial" panose="020B0604020202020204" pitchFamily="34"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'Banca Comercial '!$AL$20:$AS$20</c:f>
              <c:strCache>
                <c:ptCount val="8"/>
                <c:pt idx="0">
                  <c:v>Financiamiento Total </c:v>
                </c:pt>
                <c:pt idx="1">
                  <c:v>Sector Privado</c:v>
                </c:pt>
                <c:pt idx="2">
                  <c:v>Consumo</c:v>
                </c:pt>
                <c:pt idx="3">
                  <c:v>Vivienda</c:v>
                </c:pt>
                <c:pt idx="4">
                  <c:v>Empresas</c:v>
                </c:pt>
                <c:pt idx="5">
                  <c:v>Intermediarios no bancarios</c:v>
                </c:pt>
                <c:pt idx="6">
                  <c:v>Estados y municipios</c:v>
                </c:pt>
                <c:pt idx="7">
                  <c:v>Sector Público Federal</c:v>
                </c:pt>
              </c:strCache>
            </c:strRef>
          </c:cat>
          <c:val>
            <c:numRef>
              <c:f>'Banca Comercial '!$AL$26:$AS$26</c:f>
              <c:numCache>
                <c:formatCode>0.00%</c:formatCode>
                <c:ptCount val="8"/>
                <c:pt idx="0">
                  <c:v>2.5023357648351618E-2</c:v>
                </c:pt>
                <c:pt idx="1">
                  <c:v>-4.3608720851213922E-2</c:v>
                </c:pt>
                <c:pt idx="2">
                  <c:v>-0.10548143122409248</c:v>
                </c:pt>
                <c:pt idx="3">
                  <c:v>5.8430291583836835E-2</c:v>
                </c:pt>
                <c:pt idx="4">
                  <c:v>-4.3695961411166606E-2</c:v>
                </c:pt>
                <c:pt idx="5">
                  <c:v>-0.27769792613602495</c:v>
                </c:pt>
                <c:pt idx="6">
                  <c:v>2.3657220410882029E-3</c:v>
                </c:pt>
                <c:pt idx="7">
                  <c:v>0.26025182707466099</c:v>
                </c:pt>
              </c:numCache>
            </c:numRef>
          </c:val>
          <c:extLst>
            <c:ext xmlns:c16="http://schemas.microsoft.com/office/drawing/2014/chart" uri="{C3380CC4-5D6E-409C-BE32-E72D297353CC}">
              <c16:uniqueId val="{00000011-003A-9E43-BEB5-56FF87789395}"/>
            </c:ext>
          </c:extLst>
        </c:ser>
        <c:dLbls>
          <c:dLblPos val="outEnd"/>
          <c:showLegendKey val="0"/>
          <c:showVal val="1"/>
          <c:showCatName val="0"/>
          <c:showSerName val="0"/>
          <c:showPercent val="0"/>
          <c:showBubbleSize val="0"/>
        </c:dLbls>
        <c:gapWidth val="219"/>
        <c:overlap val="-27"/>
        <c:axId val="-273928816"/>
        <c:axId val="-299816368"/>
      </c:barChart>
      <c:catAx>
        <c:axId val="-2739288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solidFill>
                <a:latin typeface="Arial" panose="020B0604020202020204" pitchFamily="34" charset="0"/>
                <a:ea typeface="+mn-ea"/>
                <a:cs typeface="+mn-cs"/>
              </a:defRPr>
            </a:pPr>
            <a:endParaRPr lang="es-MX"/>
          </a:p>
        </c:txPr>
        <c:crossAx val="-299816368"/>
        <c:crosses val="autoZero"/>
        <c:auto val="1"/>
        <c:lblAlgn val="ctr"/>
        <c:lblOffset val="300"/>
        <c:tickLblSkip val="1"/>
        <c:noMultiLvlLbl val="0"/>
      </c:catAx>
      <c:valAx>
        <c:axId val="-299816368"/>
        <c:scaling>
          <c:orientation val="minMax"/>
          <c:max val="0.3"/>
          <c:min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mn-cs"/>
              </a:defRPr>
            </a:pPr>
            <a:endParaRPr lang="es-MX"/>
          </a:p>
        </c:txPr>
        <c:crossAx val="-27392881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mn-cs"/>
            </a:defRPr>
          </a:pPr>
          <a:endParaRPr lang="es-MX"/>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mn-cs"/>
              </a:defRPr>
            </a:pPr>
            <a:r>
              <a:rPr lang="es-MX" sz="1800" b="0" i="0" baseline="0">
                <a:solidFill>
                  <a:schemeClr val="tx1"/>
                </a:solidFill>
                <a:effectLst/>
                <a:latin typeface="Arial" panose="020B0604020202020204" pitchFamily="34" charset="0"/>
              </a:rPr>
              <a:t>Cambio en el Financiamiento a diciembre 2020: Banca Comercial,</a:t>
            </a:r>
            <a:endParaRPr lang="es-MX" baseline="0">
              <a:solidFill>
                <a:schemeClr val="tx1"/>
              </a:solidFill>
              <a:effectLst/>
              <a:latin typeface="Arial" panose="020B0604020202020204" pitchFamily="34" charset="0"/>
            </a:endParaRPr>
          </a:p>
          <a:p>
            <a:pPr>
              <a:defRPr>
                <a:solidFill>
                  <a:schemeClr val="tx1"/>
                </a:solidFill>
                <a:latin typeface="Arial" panose="020B0604020202020204" pitchFamily="34" charset="0"/>
              </a:defRPr>
            </a:pPr>
            <a:r>
              <a:rPr lang="es-MX" sz="1600" b="0" i="0" baseline="0">
                <a:solidFill>
                  <a:schemeClr val="tx1"/>
                </a:solidFill>
                <a:effectLst/>
                <a:latin typeface="Arial" panose="020B0604020202020204" pitchFamily="34" charset="0"/>
              </a:rPr>
              <a:t>miles de millones de pesos, pesos reales 100 = promedio de 2020</a:t>
            </a:r>
            <a:endParaRPr lang="es-MX" sz="1600" baseline="0">
              <a:solidFill>
                <a:schemeClr val="tx1"/>
              </a:solidFill>
              <a:effectLst/>
              <a:latin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mn-cs"/>
            </a:defRPr>
          </a:pPr>
          <a:endParaRPr lang="es-MX"/>
        </a:p>
      </c:txPr>
    </c:title>
    <c:autoTitleDeleted val="0"/>
    <c:plotArea>
      <c:layout/>
      <c:barChart>
        <c:barDir val="col"/>
        <c:grouping val="clustered"/>
        <c:varyColors val="0"/>
        <c:ser>
          <c:idx val="2"/>
          <c:order val="0"/>
          <c:tx>
            <c:strRef>
              <c:f>'Banca Comercial '!$AK$38</c:f>
              <c:strCache>
                <c:ptCount val="1"/>
                <c:pt idx="0">
                  <c:v>Promedio 2015-2019</c:v>
                </c:pt>
              </c:strCache>
            </c:strRef>
          </c:tx>
          <c:spPr>
            <a:solidFill>
              <a:schemeClr val="accent1">
                <a:lumMod val="60000"/>
                <a:lumOff val="40000"/>
              </a:schemeClr>
            </a:solidFill>
            <a:ln>
              <a:noFill/>
            </a:ln>
            <a:effectLst/>
          </c:spPr>
          <c:invertIfNegative val="0"/>
          <c:dLbls>
            <c:dLbl>
              <c:idx val="0"/>
              <c:layout>
                <c:manualLayout>
                  <c:x val="1.08810404125267E-3"/>
                  <c:y val="1.922416810823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1B-2D41-A8E4-854BE1EADCDF}"/>
                </c:ext>
              </c:extLst>
            </c:dLbl>
            <c:dLbl>
              <c:idx val="1"/>
              <c:layout>
                <c:manualLayout>
                  <c:x val="-6.6085117631509401E-3"/>
                  <c:y val="9.53470633104499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1B-2D41-A8E4-854BE1EADCDF}"/>
                </c:ext>
              </c:extLst>
            </c:dLbl>
            <c:dLbl>
              <c:idx val="2"/>
              <c:layout>
                <c:manualLayout>
                  <c:x val="-1.1014186271918599E-3"/>
                  <c:y val="6.35647088736334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1B-2D41-A8E4-854BE1EADCDF}"/>
                </c:ext>
              </c:extLst>
            </c:dLbl>
            <c:dLbl>
              <c:idx val="3"/>
              <c:layout>
                <c:manualLayout>
                  <c:x val="-5.50709161099201E-3"/>
                  <c:y val="-3.64958418156669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21B-2D41-A8E4-854BE1EADCDF}"/>
                </c:ext>
              </c:extLst>
            </c:dLbl>
            <c:dLbl>
              <c:idx val="4"/>
              <c:layout>
                <c:manualLayout>
                  <c:x val="-6.608511763151019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21B-2D41-A8E4-854BE1EADCDF}"/>
                </c:ext>
              </c:extLst>
            </c:dLbl>
            <c:dLbl>
              <c:idx val="5"/>
              <c:layout>
                <c:manualLayout>
                  <c:x val="-4.405674508767450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21B-2D41-A8E4-854BE1EADCDF}"/>
                </c:ext>
              </c:extLst>
            </c:dLbl>
            <c:numFmt formatCode="&quot;$&quot;#,##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Arial" panose="020B0604020202020204" pitchFamily="34"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'Banca Comercial '!$AL$31:$AR$31</c:f>
              <c:strCache>
                <c:ptCount val="7"/>
                <c:pt idx="0">
                  <c:v>Sector Privado</c:v>
                </c:pt>
                <c:pt idx="1">
                  <c:v>Consumo</c:v>
                </c:pt>
                <c:pt idx="2">
                  <c:v>Vivienda</c:v>
                </c:pt>
                <c:pt idx="3">
                  <c:v>Empresas</c:v>
                </c:pt>
                <c:pt idx="4">
                  <c:v>Intermediarios no bancarios</c:v>
                </c:pt>
                <c:pt idx="5">
                  <c:v>Estados y municipios</c:v>
                </c:pt>
                <c:pt idx="6">
                  <c:v>Sector Público Federal</c:v>
                </c:pt>
              </c:strCache>
            </c:strRef>
          </c:cat>
          <c:val>
            <c:numRef>
              <c:f>'Banca Comercial '!$AL$38:$AR$38</c:f>
              <c:numCache>
                <c:formatCode>"$"#,##0.00</c:formatCode>
                <c:ptCount val="7"/>
                <c:pt idx="0">
                  <c:v>264.35617152516761</c:v>
                </c:pt>
                <c:pt idx="1">
                  <c:v>42.643586451439319</c:v>
                </c:pt>
                <c:pt idx="2">
                  <c:v>46.304811895332747</c:v>
                </c:pt>
                <c:pt idx="3">
                  <c:v>172.61878105079649</c:v>
                </c:pt>
                <c:pt idx="4">
                  <c:v>4.7094429181483148</c:v>
                </c:pt>
                <c:pt idx="5">
                  <c:v>-14.251462231986045</c:v>
                </c:pt>
                <c:pt idx="6">
                  <c:v>-2.5259274990939957</c:v>
                </c:pt>
              </c:numCache>
            </c:numRef>
          </c:val>
          <c:extLst>
            <c:ext xmlns:c16="http://schemas.microsoft.com/office/drawing/2014/chart" uri="{C3380CC4-5D6E-409C-BE32-E72D297353CC}">
              <c16:uniqueId val="{00000002-621B-2D41-A8E4-854BE1EADCDF}"/>
            </c:ext>
          </c:extLst>
        </c:ser>
        <c:ser>
          <c:idx val="0"/>
          <c:order val="1"/>
          <c:tx>
            <c:strRef>
              <c:f>'Banca Comercial '!$AK$36</c:f>
              <c:strCache>
                <c:ptCount val="1"/>
                <c:pt idx="0">
                  <c:v>2019</c:v>
                </c:pt>
              </c:strCache>
            </c:strRef>
          </c:tx>
          <c:spPr>
            <a:solidFill>
              <a:schemeClr val="bg2">
                <a:lumMod val="25000"/>
              </a:schemeClr>
            </a:solidFill>
            <a:ln>
              <a:noFill/>
            </a:ln>
            <a:effectLst/>
          </c:spPr>
          <c:invertIfNegative val="0"/>
          <c:dLbls>
            <c:dLbl>
              <c:idx val="1"/>
              <c:layout>
                <c:manualLayout>
                  <c:x val="3.30425588157547E-3"/>
                  <c:y val="6.35647088736334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1B-2D41-A8E4-854BE1EADCDF}"/>
                </c:ext>
              </c:extLst>
            </c:dLbl>
            <c:dLbl>
              <c:idx val="2"/>
              <c:layout>
                <c:manualLayout>
                  <c:x val="0"/>
                  <c:y val="-9.53470633104499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21B-2D41-A8E4-854BE1EADCDF}"/>
                </c:ext>
              </c:extLst>
            </c:dLbl>
            <c:dLbl>
              <c:idx val="4"/>
              <c:layout>
                <c:manualLayout>
                  <c:x val="0"/>
                  <c:y val="-9.53470633104499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21B-2D41-A8E4-854BE1EADCDF}"/>
                </c:ext>
              </c:extLst>
            </c:dLbl>
            <c:dLbl>
              <c:idx val="5"/>
              <c:layout>
                <c:manualLayout>
                  <c:x val="0"/>
                  <c:y val="-2.224714759625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21B-2D41-A8E4-854BE1EADCDF}"/>
                </c:ext>
              </c:extLst>
            </c:dLbl>
            <c:dLbl>
              <c:idx val="6"/>
              <c:layout>
                <c:manualLayout>
                  <c:x val="-5.4405202062634004E-3"/>
                  <c:y val="-1.510676694795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D9-4D4D-8EEF-7FAA3307B52A}"/>
                </c:ext>
              </c:extLst>
            </c:dLbl>
            <c:numFmt formatCode="&quot;$&quot;#,##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Arial" panose="020B0604020202020204" pitchFamily="34"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'Banca Comercial '!$AL$31:$AR$31</c:f>
              <c:strCache>
                <c:ptCount val="7"/>
                <c:pt idx="0">
                  <c:v>Sector Privado</c:v>
                </c:pt>
                <c:pt idx="1">
                  <c:v>Consumo</c:v>
                </c:pt>
                <c:pt idx="2">
                  <c:v>Vivienda</c:v>
                </c:pt>
                <c:pt idx="3">
                  <c:v>Empresas</c:v>
                </c:pt>
                <c:pt idx="4">
                  <c:v>Intermediarios no bancarios</c:v>
                </c:pt>
                <c:pt idx="5">
                  <c:v>Estados y municipios</c:v>
                </c:pt>
                <c:pt idx="6">
                  <c:v>Sector Público Federal</c:v>
                </c:pt>
              </c:strCache>
            </c:strRef>
          </c:cat>
          <c:val>
            <c:numRef>
              <c:f>'Banca Comercial '!$AL$36:$AR$36</c:f>
              <c:numCache>
                <c:formatCode>"$"#,##0.00</c:formatCode>
                <c:ptCount val="7"/>
                <c:pt idx="0">
                  <c:v>96.726044210872715</c:v>
                </c:pt>
                <c:pt idx="1">
                  <c:v>25.974676690469778</c:v>
                </c:pt>
                <c:pt idx="2">
                  <c:v>68.894475752703897</c:v>
                </c:pt>
                <c:pt idx="3">
                  <c:v>3.3681733898774837</c:v>
                </c:pt>
                <c:pt idx="4">
                  <c:v>-3.5823854221479365</c:v>
                </c:pt>
                <c:pt idx="5">
                  <c:v>-20.454990542571807</c:v>
                </c:pt>
                <c:pt idx="6">
                  <c:v>131.66890332230946</c:v>
                </c:pt>
              </c:numCache>
            </c:numRef>
          </c:val>
          <c:extLst>
            <c:ext xmlns:c16="http://schemas.microsoft.com/office/drawing/2014/chart" uri="{C3380CC4-5D6E-409C-BE32-E72D297353CC}">
              <c16:uniqueId val="{00000000-621B-2D41-A8E4-854BE1EADCDF}"/>
            </c:ext>
          </c:extLst>
        </c:ser>
        <c:ser>
          <c:idx val="1"/>
          <c:order val="2"/>
          <c:tx>
            <c:strRef>
              <c:f>'Banca Comercial '!$AK$37</c:f>
              <c:strCache>
                <c:ptCount val="1"/>
                <c:pt idx="0">
                  <c:v>2020</c:v>
                </c:pt>
              </c:strCache>
            </c:strRef>
          </c:tx>
          <c:spPr>
            <a:solidFill>
              <a:srgbClr val="002060"/>
            </a:solidFill>
            <a:ln>
              <a:noFill/>
            </a:ln>
            <a:effectLst/>
          </c:spPr>
          <c:invertIfNegative val="0"/>
          <c:dLbls>
            <c:dLbl>
              <c:idx val="2"/>
              <c:layout>
                <c:manualLayout>
                  <c:x val="2.2028372543835698E-3"/>
                  <c:y val="1.271294177472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21B-2D41-A8E4-854BE1EADCDF}"/>
                </c:ext>
              </c:extLst>
            </c:dLbl>
            <c:dLbl>
              <c:idx val="4"/>
              <c:layout>
                <c:manualLayout>
                  <c:x val="4.4056745087672896E-3"/>
                  <c:y val="1.16533953391487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21B-2D41-A8E4-854BE1EADCDF}"/>
                </c:ext>
              </c:extLst>
            </c:dLbl>
            <c:dLbl>
              <c:idx val="5"/>
              <c:layout>
                <c:manualLayout>
                  <c:x val="4.4056745087672896E-3"/>
                  <c:y val="1.16533953391487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21B-2D41-A8E4-854BE1EADCDF}"/>
                </c:ext>
              </c:extLst>
            </c:dLbl>
            <c:numFmt formatCode="&quot;$&quot;#,##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Arial" panose="020B0604020202020204" pitchFamily="34"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'Banca Comercial '!$AL$31:$AR$31</c:f>
              <c:strCache>
                <c:ptCount val="7"/>
                <c:pt idx="0">
                  <c:v>Sector Privado</c:v>
                </c:pt>
                <c:pt idx="1">
                  <c:v>Consumo</c:v>
                </c:pt>
                <c:pt idx="2">
                  <c:v>Vivienda</c:v>
                </c:pt>
                <c:pt idx="3">
                  <c:v>Empresas</c:v>
                </c:pt>
                <c:pt idx="4">
                  <c:v>Intermediarios no bancarios</c:v>
                </c:pt>
                <c:pt idx="5">
                  <c:v>Estados y municipios</c:v>
                </c:pt>
                <c:pt idx="6">
                  <c:v>Sector Público Federal</c:v>
                </c:pt>
              </c:strCache>
            </c:strRef>
          </c:cat>
          <c:val>
            <c:numRef>
              <c:f>'Banca Comercial '!$AL$37:$AR$37</c:f>
              <c:numCache>
                <c:formatCode>"$"#,##0.00</c:formatCode>
                <c:ptCount val="7"/>
                <c:pt idx="0">
                  <c:v>-216.95323034402736</c:v>
                </c:pt>
                <c:pt idx="1">
                  <c:v>-119.17307244057997</c:v>
                </c:pt>
                <c:pt idx="2">
                  <c:v>55.156670157488065</c:v>
                </c:pt>
                <c:pt idx="3">
                  <c:v>-119.47861128399427</c:v>
                </c:pt>
                <c:pt idx="4">
                  <c:v>-34.517728193294417</c:v>
                </c:pt>
                <c:pt idx="5">
                  <c:v>0.76804730013685685</c:v>
                </c:pt>
                <c:pt idx="6">
                  <c:v>396.09721991551396</c:v>
                </c:pt>
              </c:numCache>
            </c:numRef>
          </c:val>
          <c:extLst>
            <c:ext xmlns:c16="http://schemas.microsoft.com/office/drawing/2014/chart" uri="{C3380CC4-5D6E-409C-BE32-E72D297353CC}">
              <c16:uniqueId val="{00000001-621B-2D41-A8E4-854BE1EADCDF}"/>
            </c:ext>
          </c:extLst>
        </c:ser>
        <c:dLbls>
          <c:dLblPos val="outEnd"/>
          <c:showLegendKey val="0"/>
          <c:showVal val="1"/>
          <c:showCatName val="0"/>
          <c:showSerName val="0"/>
          <c:showPercent val="0"/>
          <c:showBubbleSize val="0"/>
        </c:dLbls>
        <c:gapWidth val="219"/>
        <c:overlap val="-27"/>
        <c:axId val="-299514208"/>
        <c:axId val="-299511920"/>
      </c:barChart>
      <c:catAx>
        <c:axId val="-2995142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mn-cs"/>
              </a:defRPr>
            </a:pPr>
            <a:endParaRPr lang="es-MX"/>
          </a:p>
        </c:txPr>
        <c:crossAx val="-299511920"/>
        <c:crosses val="autoZero"/>
        <c:auto val="1"/>
        <c:lblAlgn val="ctr"/>
        <c:lblOffset val="300"/>
        <c:noMultiLvlLbl val="0"/>
      </c:catAx>
      <c:valAx>
        <c:axId val="-299511920"/>
        <c:scaling>
          <c:orientation val="minMax"/>
          <c:max val="500"/>
          <c:min val="-3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mn-cs"/>
              </a:defRPr>
            </a:pPr>
            <a:endParaRPr lang="es-MX"/>
          </a:p>
        </c:txPr>
        <c:crossAx val="-299514208"/>
        <c:crosses val="autoZero"/>
        <c:crossBetween val="between"/>
        <c:majorUnit val="150"/>
        <c:min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mn-cs"/>
            </a:defRPr>
          </a:pPr>
          <a:endParaRPr lang="es-MX"/>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Arial" panose="020B0604020202020204" pitchFamily="34" charset="0"/>
                <a:ea typeface="+mn-ea"/>
                <a:cs typeface="+mn-cs"/>
              </a:defRPr>
            </a:pPr>
            <a:r>
              <a:rPr lang="es-MX" sz="1800" b="0" i="0" baseline="0">
                <a:effectLst/>
                <a:latin typeface="Arial" panose="020B0604020202020204" pitchFamily="34" charset="0"/>
              </a:rPr>
              <a:t>Crecimiento del Financiamiento Acumulado a diciembre 2020, %</a:t>
            </a:r>
            <a:endParaRPr lang="es-MX" sz="2000" baseline="0">
              <a:effectLst/>
              <a:latin typeface="Arial" panose="020B0604020202020204" pitchFamily="34" charset="0"/>
            </a:endParaRPr>
          </a:p>
          <a:p>
            <a:pPr>
              <a:defRPr sz="1800">
                <a:solidFill>
                  <a:schemeClr val="tx1"/>
                </a:solidFill>
                <a:latin typeface="Arial" panose="020B0604020202020204" pitchFamily="34" charset="0"/>
              </a:defRPr>
            </a:pPr>
            <a:r>
              <a:rPr lang="es-MX" sz="1600" b="0" i="0" baseline="0">
                <a:effectLst/>
                <a:latin typeface="Arial" panose="020B0604020202020204" pitchFamily="34" charset="0"/>
              </a:rPr>
              <a:t>Banca de Desarrollo</a:t>
            </a:r>
            <a:endParaRPr lang="es-MX" sz="1800" baseline="0">
              <a:effectLst/>
              <a:latin typeface="Arial" panose="020B0604020202020204" pitchFamily="34" charset="0"/>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Arial" panose="020B0604020202020204" pitchFamily="34" charset="0"/>
              <a:ea typeface="+mn-ea"/>
              <a:cs typeface="+mn-cs"/>
            </a:defRPr>
          </a:pPr>
          <a:endParaRPr lang="es-MX"/>
        </a:p>
      </c:txPr>
    </c:title>
    <c:autoTitleDeleted val="0"/>
    <c:plotArea>
      <c:layout/>
      <c:barChart>
        <c:barDir val="col"/>
        <c:grouping val="clustered"/>
        <c:varyColors val="0"/>
        <c:ser>
          <c:idx val="6"/>
          <c:order val="0"/>
          <c:tx>
            <c:strRef>
              <c:f>'Banca de Desarrollo'!$AM$37</c:f>
              <c:strCache>
                <c:ptCount val="1"/>
                <c:pt idx="0">
                  <c:v>Promedio 2015-2019</c:v>
                </c:pt>
              </c:strCache>
            </c:strRef>
          </c:tx>
          <c:spPr>
            <a:solidFill>
              <a:schemeClr val="accent1">
                <a:lumMod val="60000"/>
                <a:lumOff val="40000"/>
              </a:schemeClr>
            </a:solidFill>
            <a:ln>
              <a:noFill/>
            </a:ln>
            <a:effectLst/>
          </c:spPr>
          <c:invertIfNegative val="0"/>
          <c:dLbls>
            <c:dLbl>
              <c:idx val="1"/>
              <c:layout>
                <c:manualLayout>
                  <c:x val="-2.20283725438365E-3"/>
                  <c:y val="-9.53470633104505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B5-6340-8B3E-0A424C8AE6C3}"/>
                </c:ext>
              </c:extLst>
            </c:dLbl>
            <c:dLbl>
              <c:idx val="4"/>
              <c:layout>
                <c:manualLayout>
                  <c:x val="-5.5070931359591201E-3"/>
                  <c:y val="6.35647088736334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B5-6340-8B3E-0A424C8AE6C3}"/>
                </c:ext>
              </c:extLst>
            </c:dLbl>
            <c:dLbl>
              <c:idx val="5"/>
              <c:layout>
                <c:manualLayout>
                  <c:x val="-4.40567450876728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FF-264C-867C-03BC0FC44CD8}"/>
                </c:ext>
              </c:extLst>
            </c:dLbl>
            <c:dLbl>
              <c:idx val="6"/>
              <c:layout>
                <c:manualLayout>
                  <c:x val="-5.5070931359591201E-3"/>
                  <c:y val="3.17823544368167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FF-264C-867C-03BC0FC44CD8}"/>
                </c:ext>
              </c:extLst>
            </c:dLbl>
            <c:dLbl>
              <c:idx val="7"/>
              <c:layout>
                <c:manualLayout>
                  <c:x val="-9.7889416818019992E-3"/>
                  <c:y val="-1.25856686396601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11-E44E-9340-B31FC12691F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Arial" panose="020B0604020202020204" pitchFamily="34"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'Banca de Desarrollo'!$AN$30:$AU$30</c:f>
              <c:strCache>
                <c:ptCount val="8"/>
                <c:pt idx="0">
                  <c:v>Financiamiento Total</c:v>
                </c:pt>
                <c:pt idx="1">
                  <c:v>Sector Privado</c:v>
                </c:pt>
                <c:pt idx="2">
                  <c:v>Consumo</c:v>
                </c:pt>
                <c:pt idx="3">
                  <c:v>Vivienda</c:v>
                </c:pt>
                <c:pt idx="4">
                  <c:v>Empresas</c:v>
                </c:pt>
                <c:pt idx="5">
                  <c:v>Intermediarios no bancarios</c:v>
                </c:pt>
                <c:pt idx="6">
                  <c:v>Estados y municipios</c:v>
                </c:pt>
                <c:pt idx="7">
                  <c:v>Sector Público Federal</c:v>
                </c:pt>
              </c:strCache>
            </c:strRef>
          </c:cat>
          <c:val>
            <c:numRef>
              <c:f>'Banca de Desarrollo'!$AN$37:$AU$37</c:f>
              <c:numCache>
                <c:formatCode>0.00%</c:formatCode>
                <c:ptCount val="8"/>
                <c:pt idx="0">
                  <c:v>3.7466087517260507E-2</c:v>
                </c:pt>
                <c:pt idx="1">
                  <c:v>6.7854064937193106E-2</c:v>
                </c:pt>
                <c:pt idx="2">
                  <c:v>0.12145924533958116</c:v>
                </c:pt>
                <c:pt idx="3">
                  <c:v>-2.452216292452216E-2</c:v>
                </c:pt>
                <c:pt idx="4">
                  <c:v>8.390813912806358E-2</c:v>
                </c:pt>
                <c:pt idx="5">
                  <c:v>2.564623175377969E-2</c:v>
                </c:pt>
                <c:pt idx="6">
                  <c:v>4.6319247042148737E-2</c:v>
                </c:pt>
                <c:pt idx="7">
                  <c:v>3.3869008922482638E-2</c:v>
                </c:pt>
              </c:numCache>
            </c:numRef>
          </c:val>
          <c:extLst>
            <c:ext xmlns:c16="http://schemas.microsoft.com/office/drawing/2014/chart" uri="{C3380CC4-5D6E-409C-BE32-E72D297353CC}">
              <c16:uniqueId val="{00000006-BB6B-604B-BAA3-337158663514}"/>
            </c:ext>
          </c:extLst>
        </c:ser>
        <c:ser>
          <c:idx val="4"/>
          <c:order val="1"/>
          <c:tx>
            <c:strRef>
              <c:f>'Banca de Desarrollo'!$AM$35</c:f>
              <c:strCache>
                <c:ptCount val="1"/>
                <c:pt idx="0">
                  <c:v>2019</c:v>
                </c:pt>
              </c:strCache>
            </c:strRef>
          </c:tx>
          <c:spPr>
            <a:solidFill>
              <a:schemeClr val="bg2">
                <a:lumMod val="25000"/>
              </a:schemeClr>
            </a:solidFill>
            <a:ln>
              <a:noFill/>
            </a:ln>
            <a:effectLst/>
          </c:spPr>
          <c:invertIfNegative val="0"/>
          <c:dLbls>
            <c:dLbl>
              <c:idx val="3"/>
              <c:layout>
                <c:manualLayout>
                  <c:x val="-4.2754088047084202E-3"/>
                  <c:y val="1.782494733660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6B-604B-BAA3-337158663514}"/>
                </c:ext>
              </c:extLst>
            </c:dLbl>
            <c:dLbl>
              <c:idx val="5"/>
              <c:layout>
                <c:manualLayout>
                  <c:x val="0"/>
                  <c:y val="6.735290615857596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05-4BAB-8934-AE303266CA74}"/>
                </c:ext>
              </c:extLst>
            </c:dLbl>
            <c:dLbl>
              <c:idx val="7"/>
              <c:layout>
                <c:manualLayout>
                  <c:x val="-1.0876601868668699E-3"/>
                  <c:y val="-2.83177544392353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11-E44E-9340-B31FC12691F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Arial" panose="020B0604020202020204" pitchFamily="34"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'Banca de Desarrollo'!$AN$30:$AU$30</c:f>
              <c:strCache>
                <c:ptCount val="8"/>
                <c:pt idx="0">
                  <c:v>Financiamiento Total</c:v>
                </c:pt>
                <c:pt idx="1">
                  <c:v>Sector Privado</c:v>
                </c:pt>
                <c:pt idx="2">
                  <c:v>Consumo</c:v>
                </c:pt>
                <c:pt idx="3">
                  <c:v>Vivienda</c:v>
                </c:pt>
                <c:pt idx="4">
                  <c:v>Empresas</c:v>
                </c:pt>
                <c:pt idx="5">
                  <c:v>Intermediarios no bancarios</c:v>
                </c:pt>
                <c:pt idx="6">
                  <c:v>Estados y municipios</c:v>
                </c:pt>
                <c:pt idx="7">
                  <c:v>Sector Público Federal</c:v>
                </c:pt>
              </c:strCache>
            </c:strRef>
          </c:cat>
          <c:val>
            <c:numRef>
              <c:f>'Banca de Desarrollo'!$AN$35:$AU$35</c:f>
              <c:numCache>
                <c:formatCode>0.00%</c:formatCode>
                <c:ptCount val="8"/>
                <c:pt idx="0">
                  <c:v>-3.3348995066860621E-2</c:v>
                </c:pt>
                <c:pt idx="1">
                  <c:v>-5.2432132282449362E-2</c:v>
                </c:pt>
                <c:pt idx="2">
                  <c:v>3.7984760695631614E-2</c:v>
                </c:pt>
                <c:pt idx="3">
                  <c:v>-6.2371878954992965E-2</c:v>
                </c:pt>
                <c:pt idx="4">
                  <c:v>-1.4786139855562652E-2</c:v>
                </c:pt>
                <c:pt idx="5">
                  <c:v>-0.19243683843557369</c:v>
                </c:pt>
                <c:pt idx="6">
                  <c:v>1.7945335037959254E-2</c:v>
                </c:pt>
                <c:pt idx="7">
                  <c:v>1.8720074684397403E-2</c:v>
                </c:pt>
              </c:numCache>
            </c:numRef>
          </c:val>
          <c:extLst>
            <c:ext xmlns:c16="http://schemas.microsoft.com/office/drawing/2014/chart" uri="{C3380CC4-5D6E-409C-BE32-E72D297353CC}">
              <c16:uniqueId val="{00000004-BB6B-604B-BAA3-337158663514}"/>
            </c:ext>
          </c:extLst>
        </c:ser>
        <c:ser>
          <c:idx val="5"/>
          <c:order val="2"/>
          <c:tx>
            <c:strRef>
              <c:f>'Banca de Desarrollo'!$AM$36</c:f>
              <c:strCache>
                <c:ptCount val="1"/>
                <c:pt idx="0">
                  <c:v>2020</c:v>
                </c:pt>
              </c:strCache>
            </c:strRef>
          </c:tx>
          <c:spPr>
            <a:solidFill>
              <a:srgbClr val="002060"/>
            </a:solidFill>
            <a:ln>
              <a:noFill/>
            </a:ln>
            <a:effectLst/>
          </c:spPr>
          <c:invertIfNegative val="0"/>
          <c:dLbls>
            <c:dLbl>
              <c:idx val="3"/>
              <c:layout>
                <c:manualLayout>
                  <c:x val="3.20887205002636E-3"/>
                  <c:y val="5.26297516483965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6B-604B-BAA3-337158663514}"/>
                </c:ext>
              </c:extLst>
            </c:dLbl>
            <c:dLbl>
              <c:idx val="5"/>
              <c:layout>
                <c:manualLayout>
                  <c:x val="1.08766018686686E-2"/>
                  <c:y val="-1.25856686396601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11-E44E-9340-B31FC12691F5}"/>
                </c:ext>
              </c:extLst>
            </c:dLbl>
            <c:dLbl>
              <c:idx val="6"/>
              <c:layout>
                <c:manualLayout>
                  <c:x val="4.4056745087672896E-3"/>
                  <c:y val="-5.826697669574369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FF-264C-867C-03BC0FC44CD8}"/>
                </c:ext>
              </c:extLst>
            </c:dLbl>
            <c:dLbl>
              <c:idx val="7"/>
              <c:layout>
                <c:manualLayout>
                  <c:x val="6.5259611212010703E-3"/>
                  <c:y val="-9.43925147974518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11-E44E-9340-B31FC12691F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Arial" panose="020B0604020202020204" pitchFamily="34"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'Banca de Desarrollo'!$AN$30:$AU$30</c:f>
              <c:strCache>
                <c:ptCount val="8"/>
                <c:pt idx="0">
                  <c:v>Financiamiento Total</c:v>
                </c:pt>
                <c:pt idx="1">
                  <c:v>Sector Privado</c:v>
                </c:pt>
                <c:pt idx="2">
                  <c:v>Consumo</c:v>
                </c:pt>
                <c:pt idx="3">
                  <c:v>Vivienda</c:v>
                </c:pt>
                <c:pt idx="4">
                  <c:v>Empresas</c:v>
                </c:pt>
                <c:pt idx="5">
                  <c:v>Intermediarios no bancarios</c:v>
                </c:pt>
                <c:pt idx="6">
                  <c:v>Estados y municipios</c:v>
                </c:pt>
                <c:pt idx="7">
                  <c:v>Sector Público Federal</c:v>
                </c:pt>
              </c:strCache>
            </c:strRef>
          </c:cat>
          <c:val>
            <c:numRef>
              <c:f>'Banca de Desarrollo'!$AN$36:$AU$36</c:f>
              <c:numCache>
                <c:formatCode>0.00%</c:formatCode>
                <c:ptCount val="8"/>
                <c:pt idx="0">
                  <c:v>3.920009472762187E-2</c:v>
                </c:pt>
                <c:pt idx="1">
                  <c:v>3.0333094386916004E-2</c:v>
                </c:pt>
                <c:pt idx="2">
                  <c:v>-1.6189982652389467E-2</c:v>
                </c:pt>
                <c:pt idx="3">
                  <c:v>-6.5777398855061509E-2</c:v>
                </c:pt>
                <c:pt idx="4">
                  <c:v>7.0482867830670815E-2</c:v>
                </c:pt>
                <c:pt idx="5">
                  <c:v>-8.7190827507674706E-2</c:v>
                </c:pt>
                <c:pt idx="6">
                  <c:v>9.3197932970895625E-2</c:v>
                </c:pt>
                <c:pt idx="7">
                  <c:v>5.8662348076369275E-2</c:v>
                </c:pt>
              </c:numCache>
            </c:numRef>
          </c:val>
          <c:extLst>
            <c:ext xmlns:c16="http://schemas.microsoft.com/office/drawing/2014/chart" uri="{C3380CC4-5D6E-409C-BE32-E72D297353CC}">
              <c16:uniqueId val="{00000005-BB6B-604B-BAA3-337158663514}"/>
            </c:ext>
          </c:extLst>
        </c:ser>
        <c:dLbls>
          <c:dLblPos val="outEnd"/>
          <c:showLegendKey val="0"/>
          <c:showVal val="1"/>
          <c:showCatName val="0"/>
          <c:showSerName val="0"/>
          <c:showPercent val="0"/>
          <c:showBubbleSize val="0"/>
        </c:dLbls>
        <c:gapWidth val="219"/>
        <c:overlap val="-27"/>
        <c:axId val="-273874992"/>
        <c:axId val="-273871728"/>
      </c:barChart>
      <c:catAx>
        <c:axId val="-2738749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mn-cs"/>
              </a:defRPr>
            </a:pPr>
            <a:endParaRPr lang="es-MX"/>
          </a:p>
        </c:txPr>
        <c:crossAx val="-273871728"/>
        <c:crosses val="autoZero"/>
        <c:auto val="1"/>
        <c:lblAlgn val="ctr"/>
        <c:lblOffset val="300"/>
        <c:noMultiLvlLbl val="0"/>
      </c:catAx>
      <c:valAx>
        <c:axId val="-273871728"/>
        <c:scaling>
          <c:orientation val="minMax"/>
          <c:max val="0.2"/>
          <c:min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mn-cs"/>
              </a:defRPr>
            </a:pPr>
            <a:endParaRPr lang="es-MX"/>
          </a:p>
        </c:txPr>
        <c:crossAx val="-273874992"/>
        <c:crosses val="autoZero"/>
        <c:crossBetween val="between"/>
        <c:maj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mn-cs"/>
            </a:defRPr>
          </a:pPr>
          <a:endParaRPr lang="es-MX"/>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Arial" panose="020B0604020202020204" pitchFamily="34" charset="0"/>
                <a:ea typeface="+mn-ea"/>
                <a:cs typeface="+mn-cs"/>
              </a:defRPr>
            </a:pPr>
            <a:r>
              <a:rPr lang="es-MX" sz="1800" b="0" i="0" baseline="0">
                <a:effectLst/>
                <a:latin typeface="Arial" panose="020B0604020202020204" pitchFamily="34" charset="0"/>
              </a:rPr>
              <a:t>Cambio en el Financiamiento a diciembre 2020</a:t>
            </a:r>
            <a:r>
              <a:rPr lang="es-MX" sz="2400" b="0" i="0" baseline="0">
                <a:effectLst/>
                <a:latin typeface="Arial" panose="020B0604020202020204" pitchFamily="34" charset="0"/>
              </a:rPr>
              <a:t>: </a:t>
            </a:r>
            <a:r>
              <a:rPr lang="es-MX" sz="1800" b="0" i="0" baseline="0">
                <a:effectLst/>
                <a:latin typeface="Arial" panose="020B0604020202020204" pitchFamily="34" charset="0"/>
              </a:rPr>
              <a:t>Banca de Desarrollo,</a:t>
            </a:r>
            <a:endParaRPr lang="es-MX" sz="2400" baseline="0">
              <a:effectLst/>
              <a:latin typeface="Arial" panose="020B0604020202020204" pitchFamily="34" charset="0"/>
            </a:endParaRPr>
          </a:p>
          <a:p>
            <a:pPr>
              <a:defRPr sz="1800">
                <a:solidFill>
                  <a:schemeClr val="tx1"/>
                </a:solidFill>
                <a:latin typeface="Arial" panose="020B0604020202020204" pitchFamily="34" charset="0"/>
              </a:defRPr>
            </a:pPr>
            <a:r>
              <a:rPr lang="es-MX" sz="1600" b="0" i="0" baseline="0">
                <a:effectLst/>
                <a:latin typeface="Arial" panose="020B0604020202020204" pitchFamily="34" charset="0"/>
              </a:rPr>
              <a:t>miles de millones de pesos, pesos reales 100 = promedio de 2020</a:t>
            </a:r>
            <a:endParaRPr lang="es-MX" sz="1600" baseline="0">
              <a:effectLst/>
              <a:latin typeface="Arial" panose="020B0604020202020204" pitchFamily="34" charset="0"/>
            </a:endParaRPr>
          </a:p>
          <a:p>
            <a:pPr>
              <a:defRPr sz="1800">
                <a:solidFill>
                  <a:schemeClr val="tx1"/>
                </a:solidFill>
                <a:latin typeface="Arial" panose="020B0604020202020204" pitchFamily="34" charset="0"/>
              </a:defRPr>
            </a:pPr>
            <a:endParaRPr lang="es-MX" sz="1800" baseline="0">
              <a:solidFill>
                <a:schemeClr val="tx1"/>
              </a:solidFill>
              <a:latin typeface="Arial" panose="020B0604020202020204" pitchFamily="34" charset="0"/>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Arial" panose="020B0604020202020204" pitchFamily="34" charset="0"/>
              <a:ea typeface="+mn-ea"/>
              <a:cs typeface="+mn-cs"/>
            </a:defRPr>
          </a:pPr>
          <a:endParaRPr lang="es-MX"/>
        </a:p>
      </c:txPr>
    </c:title>
    <c:autoTitleDeleted val="0"/>
    <c:plotArea>
      <c:layout/>
      <c:barChart>
        <c:barDir val="col"/>
        <c:grouping val="clustered"/>
        <c:varyColors val="0"/>
        <c:ser>
          <c:idx val="6"/>
          <c:order val="0"/>
          <c:tx>
            <c:strRef>
              <c:f>'Banca de Desarrollo'!$AM$48</c:f>
              <c:strCache>
                <c:ptCount val="1"/>
                <c:pt idx="0">
                  <c:v>Promedio 2015-2019</c:v>
                </c:pt>
              </c:strCache>
            </c:strRef>
          </c:tx>
          <c:spPr>
            <a:solidFill>
              <a:schemeClr val="accent1">
                <a:lumMod val="60000"/>
                <a:lumOff val="40000"/>
              </a:schemeClr>
            </a:solidFill>
            <a:ln>
              <a:noFill/>
            </a:ln>
            <a:effectLst/>
          </c:spPr>
          <c:invertIfNegative val="0"/>
          <c:dLbls>
            <c:numFmt formatCode="&quot;$&quot;#,##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panose="020B0604020202020204" pitchFamily="34"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'Banca de Desarrollo'!$AN$41:$AT$41</c:f>
              <c:strCache>
                <c:ptCount val="7"/>
                <c:pt idx="0">
                  <c:v>Sector Privado</c:v>
                </c:pt>
                <c:pt idx="1">
                  <c:v>Consumo</c:v>
                </c:pt>
                <c:pt idx="2">
                  <c:v>Vivienda</c:v>
                </c:pt>
                <c:pt idx="3">
                  <c:v>Empresas</c:v>
                </c:pt>
                <c:pt idx="4">
                  <c:v>Intermediarios no bancarios</c:v>
                </c:pt>
                <c:pt idx="5">
                  <c:v>Estados y municipios</c:v>
                </c:pt>
                <c:pt idx="6">
                  <c:v>Sector Público Federal</c:v>
                </c:pt>
              </c:strCache>
            </c:strRef>
          </c:cat>
          <c:val>
            <c:numRef>
              <c:f>'Banca de Desarrollo'!$AN$48:$AT$48</c:f>
              <c:numCache>
                <c:formatCode>"$"#,##0.00</c:formatCode>
                <c:ptCount val="7"/>
                <c:pt idx="0">
                  <c:v>32.331460466021625</c:v>
                </c:pt>
                <c:pt idx="1">
                  <c:v>3.9553356857214674</c:v>
                </c:pt>
                <c:pt idx="2">
                  <c:v>-0.3613952810404033</c:v>
                </c:pt>
                <c:pt idx="3">
                  <c:v>27.157609504974015</c:v>
                </c:pt>
                <c:pt idx="4">
                  <c:v>1.5799105563665421</c:v>
                </c:pt>
                <c:pt idx="5">
                  <c:v>8.5769383254007838</c:v>
                </c:pt>
                <c:pt idx="6">
                  <c:v>17.283134588257305</c:v>
                </c:pt>
              </c:numCache>
            </c:numRef>
          </c:val>
          <c:extLst>
            <c:ext xmlns:c16="http://schemas.microsoft.com/office/drawing/2014/chart" uri="{C3380CC4-5D6E-409C-BE32-E72D297353CC}">
              <c16:uniqueId val="{00000007-8022-5141-BEFD-DF44D9E37751}"/>
            </c:ext>
          </c:extLst>
        </c:ser>
        <c:ser>
          <c:idx val="4"/>
          <c:order val="1"/>
          <c:tx>
            <c:strRef>
              <c:f>'Banca de Desarrollo'!$AM$46</c:f>
              <c:strCache>
                <c:ptCount val="1"/>
                <c:pt idx="0">
                  <c:v>2019</c:v>
                </c:pt>
              </c:strCache>
            </c:strRef>
          </c:tx>
          <c:spPr>
            <a:solidFill>
              <a:schemeClr val="bg2">
                <a:lumMod val="25000"/>
              </a:schemeClr>
            </a:solidFill>
            <a:ln>
              <a:noFill/>
            </a:ln>
            <a:effectLst/>
          </c:spPr>
          <c:invertIfNegative val="0"/>
          <c:dLbls>
            <c:dLbl>
              <c:idx val="4"/>
              <c:layout>
                <c:manualLayout>
                  <c:x val="-8.0769766268168203E-17"/>
                  <c:y val="9.53470633104499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67-5640-A405-C9C61D960481}"/>
                </c:ext>
              </c:extLst>
            </c:dLbl>
            <c:numFmt formatCode="&quot;$&quot;#,##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panose="020B0604020202020204" pitchFamily="34"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'Banca de Desarrollo'!$AN$41:$AT$41</c:f>
              <c:strCache>
                <c:ptCount val="7"/>
                <c:pt idx="0">
                  <c:v>Sector Privado</c:v>
                </c:pt>
                <c:pt idx="1">
                  <c:v>Consumo</c:v>
                </c:pt>
                <c:pt idx="2">
                  <c:v>Vivienda</c:v>
                </c:pt>
                <c:pt idx="3">
                  <c:v>Empresas</c:v>
                </c:pt>
                <c:pt idx="4">
                  <c:v>Intermediarios no bancarios</c:v>
                </c:pt>
                <c:pt idx="5">
                  <c:v>Estados y municipios</c:v>
                </c:pt>
                <c:pt idx="6">
                  <c:v>Sector Público Federal</c:v>
                </c:pt>
              </c:strCache>
            </c:strRef>
          </c:cat>
          <c:val>
            <c:numRef>
              <c:f>'Banca de Desarrollo'!$AN$46:$AT$46</c:f>
              <c:numCache>
                <c:formatCode>"$"#,##0.00</c:formatCode>
                <c:ptCount val="7"/>
                <c:pt idx="0">
                  <c:v>-33.296844715693283</c:v>
                </c:pt>
                <c:pt idx="1">
                  <c:v>1.7002685296175883</c:v>
                </c:pt>
                <c:pt idx="2">
                  <c:v>-0.86890169321586974</c:v>
                </c:pt>
                <c:pt idx="3">
                  <c:v>-6.390806143095233</c:v>
                </c:pt>
                <c:pt idx="4">
                  <c:v>-27.737405408999749</c:v>
                </c:pt>
                <c:pt idx="5">
                  <c:v>3.852803362276461</c:v>
                </c:pt>
                <c:pt idx="6">
                  <c:v>12.258569312396389</c:v>
                </c:pt>
              </c:numCache>
            </c:numRef>
          </c:val>
          <c:extLst>
            <c:ext xmlns:c16="http://schemas.microsoft.com/office/drawing/2014/chart" uri="{C3380CC4-5D6E-409C-BE32-E72D297353CC}">
              <c16:uniqueId val="{00000004-8022-5141-BEFD-DF44D9E37751}"/>
            </c:ext>
          </c:extLst>
        </c:ser>
        <c:ser>
          <c:idx val="5"/>
          <c:order val="2"/>
          <c:tx>
            <c:strRef>
              <c:f>'Banca de Desarrollo'!$AM$47</c:f>
              <c:strCache>
                <c:ptCount val="1"/>
                <c:pt idx="0">
                  <c:v>2020</c:v>
                </c:pt>
              </c:strCache>
            </c:strRef>
          </c:tx>
          <c:spPr>
            <a:solidFill>
              <a:srgbClr val="002060"/>
            </a:solidFill>
            <a:ln>
              <a:noFill/>
            </a:ln>
            <a:effectLst/>
          </c:spPr>
          <c:invertIfNegative val="0"/>
          <c:dLbls>
            <c:numFmt formatCode="&quot;$&quot;#,##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Arial" panose="020B0604020202020204" pitchFamily="34"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'Banca de Desarrollo'!$AN$41:$AT$41</c:f>
              <c:strCache>
                <c:ptCount val="7"/>
                <c:pt idx="0">
                  <c:v>Sector Privado</c:v>
                </c:pt>
                <c:pt idx="1">
                  <c:v>Consumo</c:v>
                </c:pt>
                <c:pt idx="2">
                  <c:v>Vivienda</c:v>
                </c:pt>
                <c:pt idx="3">
                  <c:v>Empresas</c:v>
                </c:pt>
                <c:pt idx="4">
                  <c:v>Intermediarios no bancarios</c:v>
                </c:pt>
                <c:pt idx="5">
                  <c:v>Estados y municipios</c:v>
                </c:pt>
                <c:pt idx="6">
                  <c:v>Sector Público Federal</c:v>
                </c:pt>
              </c:strCache>
            </c:strRef>
          </c:cat>
          <c:val>
            <c:numRef>
              <c:f>'Banca de Desarrollo'!$AN$47:$AT$47</c:f>
              <c:numCache>
                <c:formatCode>"$"#,##0.00</c:formatCode>
                <c:ptCount val="7"/>
                <c:pt idx="0">
                  <c:v>18.252930608023462</c:v>
                </c:pt>
                <c:pt idx="1">
                  <c:v>-0.7522210502955673</c:v>
                </c:pt>
                <c:pt idx="2">
                  <c:v>-0.85918984569615731</c:v>
                </c:pt>
                <c:pt idx="3">
                  <c:v>30.013380472824281</c:v>
                </c:pt>
                <c:pt idx="4">
                  <c:v>-10.149038968809108</c:v>
                </c:pt>
                <c:pt idx="5">
                  <c:v>20.368357546772899</c:v>
                </c:pt>
                <c:pt idx="6">
                  <c:v>39.133304012360327</c:v>
                </c:pt>
              </c:numCache>
            </c:numRef>
          </c:val>
          <c:extLst>
            <c:ext xmlns:c16="http://schemas.microsoft.com/office/drawing/2014/chart" uri="{C3380CC4-5D6E-409C-BE32-E72D297353CC}">
              <c16:uniqueId val="{00000005-8022-5141-BEFD-DF44D9E37751}"/>
            </c:ext>
          </c:extLst>
        </c:ser>
        <c:dLbls>
          <c:dLblPos val="outEnd"/>
          <c:showLegendKey val="0"/>
          <c:showVal val="1"/>
          <c:showCatName val="0"/>
          <c:showSerName val="0"/>
          <c:showPercent val="0"/>
          <c:showBubbleSize val="0"/>
        </c:dLbls>
        <c:gapWidth val="219"/>
        <c:overlap val="-27"/>
        <c:axId val="-273829680"/>
        <c:axId val="-273826416"/>
      </c:barChart>
      <c:catAx>
        <c:axId val="-2738296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mn-cs"/>
              </a:defRPr>
            </a:pPr>
            <a:endParaRPr lang="es-MX"/>
          </a:p>
        </c:txPr>
        <c:crossAx val="-273826416"/>
        <c:crosses val="autoZero"/>
        <c:auto val="1"/>
        <c:lblAlgn val="ctr"/>
        <c:lblOffset val="300"/>
        <c:tickLblSkip val="1"/>
        <c:noMultiLvlLbl val="0"/>
      </c:catAx>
      <c:valAx>
        <c:axId val="-273826416"/>
        <c:scaling>
          <c:orientation val="minMax"/>
          <c:max val="40"/>
          <c:min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Times New Roman" panose="02020603050405020304" pitchFamily="18" charset="0"/>
                <a:ea typeface="+mn-ea"/>
                <a:cs typeface="+mn-cs"/>
              </a:defRPr>
            </a:pPr>
            <a:endParaRPr lang="es-MX"/>
          </a:p>
        </c:txPr>
        <c:crossAx val="-273829680"/>
        <c:crosses val="autoZero"/>
        <c:crossBetween val="between"/>
        <c:majorUnit val="10"/>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mn-cs"/>
            </a:defRPr>
          </a:pPr>
          <a:endParaRPr lang="es-MX"/>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48982</xdr:colOff>
      <xdr:row>333</xdr:row>
      <xdr:rowOff>22378</xdr:rowOff>
    </xdr:from>
    <xdr:to>
      <xdr:col>4</xdr:col>
      <xdr:colOff>1100667</xdr:colOff>
      <xdr:row>363</xdr:row>
      <xdr:rowOff>16934</xdr:rowOff>
    </xdr:to>
    <xdr:graphicFrame macro="">
      <xdr:nvGraphicFramePr>
        <xdr:cNvPr id="5" name="Gráfico 4">
          <a:extLst>
            <a:ext uri="{FF2B5EF4-FFF2-40B4-BE49-F238E27FC236}">
              <a16:creationId xmlns:a16="http://schemas.microsoft.com/office/drawing/2014/main" id="{C7581078-CCCA-9744-8188-BA068A5296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7786</xdr:colOff>
      <xdr:row>364</xdr:row>
      <xdr:rowOff>78660</xdr:rowOff>
    </xdr:from>
    <xdr:to>
      <xdr:col>4</xdr:col>
      <xdr:colOff>1156607</xdr:colOff>
      <xdr:row>394</xdr:row>
      <xdr:rowOff>101902</xdr:rowOff>
    </xdr:to>
    <xdr:graphicFrame macro="">
      <xdr:nvGraphicFramePr>
        <xdr:cNvPr id="6" name="Gráfico 5">
          <a:extLst>
            <a:ext uri="{FF2B5EF4-FFF2-40B4-BE49-F238E27FC236}">
              <a16:creationId xmlns:a16="http://schemas.microsoft.com/office/drawing/2014/main" id="{2FB4F341-4D80-6843-976C-FC0D15CA1F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159251</xdr:colOff>
      <xdr:row>335</xdr:row>
      <xdr:rowOff>78740</xdr:rowOff>
    </xdr:from>
    <xdr:to>
      <xdr:col>4</xdr:col>
      <xdr:colOff>1483268</xdr:colOff>
      <xdr:row>356</xdr:row>
      <xdr:rowOff>74168</xdr:rowOff>
    </xdr:to>
    <xdr:graphicFrame macro="">
      <xdr:nvGraphicFramePr>
        <xdr:cNvPr id="3" name="Gráfico 2">
          <a:extLst>
            <a:ext uri="{FF2B5EF4-FFF2-40B4-BE49-F238E27FC236}">
              <a16:creationId xmlns:a16="http://schemas.microsoft.com/office/drawing/2014/main" id="{921CA37C-449E-174A-BF70-A68EF76100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142709</xdr:colOff>
      <xdr:row>356</xdr:row>
      <xdr:rowOff>183188</xdr:rowOff>
    </xdr:from>
    <xdr:to>
      <xdr:col>4</xdr:col>
      <xdr:colOff>1472854</xdr:colOff>
      <xdr:row>377</xdr:row>
      <xdr:rowOff>204016</xdr:rowOff>
    </xdr:to>
    <xdr:graphicFrame macro="">
      <xdr:nvGraphicFramePr>
        <xdr:cNvPr id="5" name="Gráfico 4">
          <a:extLst>
            <a:ext uri="{FF2B5EF4-FFF2-40B4-BE49-F238E27FC236}">
              <a16:creationId xmlns:a16="http://schemas.microsoft.com/office/drawing/2014/main" id="{07B4BE55-4749-C74B-9197-A79F07FF3F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0"/>
  <sheetViews>
    <sheetView tabSelected="1" zoomScale="90" zoomScaleNormal="90" workbookViewId="0">
      <selection activeCell="A2" sqref="A2"/>
    </sheetView>
  </sheetViews>
  <sheetFormatPr baseColWidth="10" defaultColWidth="10.77734375" defaultRowHeight="14.4" x14ac:dyDescent="0.3"/>
  <cols>
    <col min="1" max="1" width="20.77734375" style="64" customWidth="1"/>
    <col min="2" max="2" width="23.44140625" style="64" customWidth="1"/>
    <col min="3" max="3" width="25.33203125" style="64" customWidth="1"/>
    <col min="4" max="4" width="26" style="64" customWidth="1"/>
    <col min="5" max="5" width="17.6640625" style="64" customWidth="1"/>
    <col min="6" max="6" width="16" style="64" customWidth="1"/>
    <col min="7" max="7" width="25.44140625" style="64" customWidth="1"/>
    <col min="8" max="8" width="7.77734375" style="64" bestFit="1" customWidth="1"/>
    <col min="9" max="9" width="5.33203125" style="64" bestFit="1" customWidth="1"/>
    <col min="10" max="10" width="28" style="64" bestFit="1" customWidth="1"/>
    <col min="11" max="11" width="29.44140625" style="64" bestFit="1" customWidth="1"/>
    <col min="12" max="12" width="17.44140625" style="64" bestFit="1" customWidth="1"/>
    <col min="13" max="16384" width="10.77734375" style="64"/>
  </cols>
  <sheetData>
    <row r="1" spans="1:12" ht="17.399999999999999" x14ac:dyDescent="0.3">
      <c r="A1" s="259" t="s">
        <v>374</v>
      </c>
      <c r="B1" s="107"/>
      <c r="C1" s="107"/>
      <c r="D1" s="107"/>
      <c r="E1" s="107"/>
      <c r="F1" s="107"/>
      <c r="G1" s="107"/>
      <c r="H1" s="107"/>
    </row>
    <row r="2" spans="1:12" ht="15.6" x14ac:dyDescent="0.3">
      <c r="A2" s="107"/>
      <c r="B2" s="107"/>
      <c r="C2" s="107"/>
      <c r="D2" s="107"/>
      <c r="E2" s="107"/>
      <c r="F2" s="107"/>
      <c r="G2" s="107"/>
      <c r="H2" s="107"/>
    </row>
    <row r="3" spans="1:12" ht="15.6" x14ac:dyDescent="0.3">
      <c r="A3" s="120"/>
      <c r="B3" s="107"/>
      <c r="C3" s="107"/>
      <c r="D3" s="107"/>
      <c r="E3" s="107"/>
      <c r="F3" s="107"/>
      <c r="G3" s="107"/>
      <c r="H3" s="107"/>
    </row>
    <row r="4" spans="1:12" ht="34.799999999999997" x14ac:dyDescent="0.3">
      <c r="A4" s="247" t="s">
        <v>338</v>
      </c>
      <c r="B4" s="247" t="s">
        <v>130</v>
      </c>
      <c r="C4" s="247" t="s">
        <v>149</v>
      </c>
      <c r="D4" s="249" t="s">
        <v>150</v>
      </c>
      <c r="E4" s="245" t="s">
        <v>151</v>
      </c>
      <c r="F4" s="245" t="s">
        <v>152</v>
      </c>
      <c r="G4" s="248" t="s">
        <v>153</v>
      </c>
      <c r="H4" s="247" t="s">
        <v>375</v>
      </c>
      <c r="I4" s="247" t="s">
        <v>154</v>
      </c>
    </row>
    <row r="5" spans="1:12" ht="109.05" customHeight="1" x14ac:dyDescent="0.3">
      <c r="A5" s="354" t="s">
        <v>334</v>
      </c>
      <c r="B5" s="349" t="s">
        <v>336</v>
      </c>
      <c r="C5" s="228" t="s">
        <v>155</v>
      </c>
      <c r="D5" s="109">
        <v>4500000000</v>
      </c>
      <c r="E5" s="110" t="s">
        <v>156</v>
      </c>
      <c r="F5" s="111">
        <v>43914</v>
      </c>
      <c r="G5" s="112" t="s">
        <v>157</v>
      </c>
      <c r="H5" s="113">
        <v>1</v>
      </c>
      <c r="I5" s="113">
        <v>0</v>
      </c>
    </row>
    <row r="6" spans="1:12" ht="73.95" customHeight="1" x14ac:dyDescent="0.3">
      <c r="A6" s="355"/>
      <c r="B6" s="350"/>
      <c r="C6" s="228" t="s">
        <v>158</v>
      </c>
      <c r="D6" s="109">
        <v>4500000000</v>
      </c>
      <c r="E6" s="114" t="s">
        <v>156</v>
      </c>
      <c r="F6" s="111">
        <v>43915</v>
      </c>
      <c r="G6" s="112" t="s">
        <v>159</v>
      </c>
      <c r="H6" s="113">
        <v>1</v>
      </c>
      <c r="I6" s="113">
        <v>0</v>
      </c>
    </row>
    <row r="7" spans="1:12" ht="79.05" customHeight="1" x14ac:dyDescent="0.3">
      <c r="A7" s="355"/>
      <c r="B7" s="350"/>
      <c r="C7" s="228" t="s">
        <v>160</v>
      </c>
      <c r="D7" s="109">
        <v>9337500000</v>
      </c>
      <c r="E7" s="114" t="s">
        <v>156</v>
      </c>
      <c r="F7" s="111">
        <v>43946</v>
      </c>
      <c r="G7" s="112" t="s">
        <v>161</v>
      </c>
      <c r="H7" s="113">
        <v>1</v>
      </c>
      <c r="I7" s="113">
        <v>0</v>
      </c>
    </row>
    <row r="8" spans="1:12" ht="97.05" customHeight="1" x14ac:dyDescent="0.3">
      <c r="A8" s="355"/>
      <c r="B8" s="350"/>
      <c r="C8" s="228" t="s">
        <v>162</v>
      </c>
      <c r="D8" s="109">
        <v>30382500000</v>
      </c>
      <c r="E8" s="114" t="s">
        <v>156</v>
      </c>
      <c r="F8" s="111">
        <v>43925</v>
      </c>
      <c r="G8" s="112" t="s">
        <v>163</v>
      </c>
      <c r="H8" s="113">
        <v>1</v>
      </c>
      <c r="I8" s="113">
        <v>0</v>
      </c>
    </row>
    <row r="9" spans="1:12" ht="150" x14ac:dyDescent="0.3">
      <c r="A9" s="355"/>
      <c r="B9" s="350"/>
      <c r="C9" s="229" t="s">
        <v>164</v>
      </c>
      <c r="D9" s="141" t="s">
        <v>156</v>
      </c>
      <c r="E9" s="142">
        <v>12500</v>
      </c>
      <c r="F9" s="143">
        <v>43944</v>
      </c>
      <c r="G9" s="144" t="s">
        <v>376</v>
      </c>
      <c r="H9" s="145">
        <v>1</v>
      </c>
      <c r="I9" s="145">
        <v>0</v>
      </c>
      <c r="L9" s="72"/>
    </row>
    <row r="10" spans="1:12" ht="36" customHeight="1" x14ac:dyDescent="0.3">
      <c r="A10" s="355"/>
      <c r="B10" s="350"/>
      <c r="C10" s="298" t="s">
        <v>400</v>
      </c>
      <c r="D10" s="299">
        <v>2880000000</v>
      </c>
      <c r="E10" s="141" t="s">
        <v>156</v>
      </c>
      <c r="F10" s="141" t="s">
        <v>156</v>
      </c>
      <c r="G10" s="141" t="s">
        <v>156</v>
      </c>
      <c r="H10" s="141">
        <v>0</v>
      </c>
      <c r="I10" s="141">
        <v>0</v>
      </c>
      <c r="L10" s="72"/>
    </row>
    <row r="11" spans="1:12" ht="34.200000000000003" customHeight="1" x14ac:dyDescent="0.3">
      <c r="A11" s="355"/>
      <c r="B11" s="350"/>
      <c r="C11" s="193" t="s">
        <v>337</v>
      </c>
      <c r="D11" s="214">
        <f>SUM(D5:D8)+D10</f>
        <v>51600000000</v>
      </c>
      <c r="E11" s="210"/>
      <c r="F11" s="210"/>
      <c r="G11" s="210"/>
      <c r="H11" s="210"/>
      <c r="I11" s="211"/>
    </row>
    <row r="12" spans="1:12" ht="35.549999999999997" customHeight="1" x14ac:dyDescent="0.3">
      <c r="A12" s="355"/>
      <c r="B12" s="351"/>
      <c r="C12" s="155" t="s">
        <v>341</v>
      </c>
      <c r="D12" s="185">
        <f>D11/B160</f>
        <v>2.1182266009852216E-3</v>
      </c>
      <c r="E12" s="208"/>
      <c r="F12" s="208"/>
      <c r="G12" s="208"/>
      <c r="H12" s="215">
        <v>0</v>
      </c>
      <c r="I12" s="216">
        <v>1</v>
      </c>
    </row>
    <row r="13" spans="1:12" ht="144" customHeight="1" x14ac:dyDescent="0.3">
      <c r="A13" s="355"/>
      <c r="B13" s="352" t="s">
        <v>165</v>
      </c>
      <c r="C13" s="230" t="s">
        <v>166</v>
      </c>
      <c r="D13" s="147" t="s">
        <v>156</v>
      </c>
      <c r="E13" s="246" t="s">
        <v>167</v>
      </c>
      <c r="F13" s="149">
        <v>43938</v>
      </c>
      <c r="G13" s="150" t="s">
        <v>168</v>
      </c>
      <c r="H13" s="151">
        <v>1</v>
      </c>
      <c r="I13" s="151">
        <v>0</v>
      </c>
    </row>
    <row r="14" spans="1:12" ht="120" customHeight="1" x14ac:dyDescent="0.3">
      <c r="A14" s="355"/>
      <c r="B14" s="352"/>
      <c r="C14" s="228" t="s">
        <v>169</v>
      </c>
      <c r="D14" s="109">
        <v>65000000000</v>
      </c>
      <c r="E14" s="114" t="s">
        <v>156</v>
      </c>
      <c r="F14" s="111">
        <v>43942</v>
      </c>
      <c r="G14" s="112" t="s">
        <v>170</v>
      </c>
      <c r="H14" s="113">
        <v>1</v>
      </c>
      <c r="I14" s="113">
        <v>0</v>
      </c>
    </row>
    <row r="15" spans="1:12" ht="130.94999999999999" customHeight="1" x14ac:dyDescent="0.3">
      <c r="A15" s="355"/>
      <c r="B15" s="347" t="s">
        <v>339</v>
      </c>
      <c r="C15" s="230" t="s">
        <v>171</v>
      </c>
      <c r="D15" s="147" t="s">
        <v>156</v>
      </c>
      <c r="E15" s="147" t="s">
        <v>156</v>
      </c>
      <c r="F15" s="149">
        <v>43943</v>
      </c>
      <c r="G15" s="150" t="s">
        <v>172</v>
      </c>
      <c r="H15" s="151">
        <v>1</v>
      </c>
      <c r="I15" s="151">
        <v>1</v>
      </c>
    </row>
    <row r="16" spans="1:12" ht="102" customHeight="1" x14ac:dyDescent="0.3">
      <c r="A16" s="355"/>
      <c r="B16" s="347"/>
      <c r="C16" s="228" t="s">
        <v>183</v>
      </c>
      <c r="D16" s="114" t="s">
        <v>156</v>
      </c>
      <c r="E16" s="110">
        <v>627</v>
      </c>
      <c r="F16" s="111">
        <v>43936</v>
      </c>
      <c r="G16" s="112" t="s">
        <v>184</v>
      </c>
      <c r="H16" s="113">
        <v>1</v>
      </c>
      <c r="I16" s="113">
        <v>0</v>
      </c>
    </row>
    <row r="17" spans="1:9" ht="117" customHeight="1" x14ac:dyDescent="0.3">
      <c r="A17" s="355"/>
      <c r="B17" s="348"/>
      <c r="C17" s="228" t="s">
        <v>185</v>
      </c>
      <c r="D17" s="114" t="s">
        <v>156</v>
      </c>
      <c r="E17" s="110">
        <v>12734</v>
      </c>
      <c r="F17" s="111">
        <v>43936</v>
      </c>
      <c r="G17" s="112" t="s">
        <v>186</v>
      </c>
      <c r="H17" s="113">
        <v>1</v>
      </c>
      <c r="I17" s="113">
        <v>0</v>
      </c>
    </row>
    <row r="18" spans="1:9" ht="265.05" customHeight="1" x14ac:dyDescent="0.3">
      <c r="A18" s="355"/>
      <c r="B18" s="352" t="s">
        <v>355</v>
      </c>
      <c r="C18" s="231" t="s">
        <v>197</v>
      </c>
      <c r="D18" s="116">
        <v>1079573333.3333335</v>
      </c>
      <c r="E18" s="110">
        <v>8770185</v>
      </c>
      <c r="F18" s="111">
        <v>43917</v>
      </c>
      <c r="G18" s="112" t="s">
        <v>198</v>
      </c>
      <c r="H18" s="113">
        <v>1</v>
      </c>
      <c r="I18" s="113">
        <v>1</v>
      </c>
    </row>
    <row r="19" spans="1:9" ht="243" customHeight="1" x14ac:dyDescent="0.3">
      <c r="A19" s="355"/>
      <c r="B19" s="352"/>
      <c r="C19" s="232" t="s">
        <v>199</v>
      </c>
      <c r="D19" s="139">
        <v>110166666.66666667</v>
      </c>
      <c r="E19" s="141" t="s">
        <v>156</v>
      </c>
      <c r="F19" s="143">
        <v>43914</v>
      </c>
      <c r="G19" s="144" t="s">
        <v>200</v>
      </c>
      <c r="H19" s="145">
        <v>1</v>
      </c>
      <c r="I19" s="145">
        <v>0</v>
      </c>
    </row>
    <row r="20" spans="1:9" ht="49.05" customHeight="1" x14ac:dyDescent="0.3">
      <c r="A20" s="355"/>
      <c r="B20" s="352"/>
      <c r="C20" s="193" t="s">
        <v>342</v>
      </c>
      <c r="D20" s="195">
        <f>SUM(D18:D19)</f>
        <v>1189740000.0000002</v>
      </c>
      <c r="E20" s="240"/>
      <c r="F20" s="240"/>
      <c r="G20" s="240"/>
      <c r="H20" s="240"/>
      <c r="I20" s="241"/>
    </row>
    <row r="21" spans="1:9" ht="45" x14ac:dyDescent="0.3">
      <c r="A21" s="355"/>
      <c r="B21" s="353"/>
      <c r="C21" s="153" t="s">
        <v>343</v>
      </c>
      <c r="D21" s="184">
        <f>D20/B160</f>
        <v>4.8839901477832525E-5</v>
      </c>
      <c r="E21" s="242"/>
      <c r="F21" s="242"/>
      <c r="G21" s="242"/>
      <c r="H21" s="242"/>
      <c r="I21" s="243"/>
    </row>
    <row r="22" spans="1:9" ht="109.95" customHeight="1" x14ac:dyDescent="0.3">
      <c r="A22" s="355"/>
      <c r="B22" s="352" t="s">
        <v>353</v>
      </c>
      <c r="C22" s="177" t="s">
        <v>350</v>
      </c>
      <c r="D22" s="178">
        <v>204000000000</v>
      </c>
      <c r="E22" s="175" t="s">
        <v>156</v>
      </c>
      <c r="F22" s="180">
        <v>44225</v>
      </c>
      <c r="G22" s="179" t="s">
        <v>399</v>
      </c>
      <c r="H22" s="176">
        <v>0</v>
      </c>
      <c r="I22" s="176">
        <v>0</v>
      </c>
    </row>
    <row r="23" spans="1:9" ht="57" customHeight="1" x14ac:dyDescent="0.3">
      <c r="A23" s="355"/>
      <c r="B23" s="352"/>
      <c r="C23" s="193" t="s">
        <v>351</v>
      </c>
      <c r="D23" s="239">
        <f>D22</f>
        <v>204000000000</v>
      </c>
      <c r="E23" s="240"/>
      <c r="F23" s="240"/>
      <c r="G23" s="240"/>
      <c r="H23" s="240"/>
      <c r="I23" s="241"/>
    </row>
    <row r="24" spans="1:9" ht="51" customHeight="1" x14ac:dyDescent="0.3">
      <c r="A24" s="355"/>
      <c r="B24" s="353"/>
      <c r="C24" s="154" t="s">
        <v>352</v>
      </c>
      <c r="D24" s="186">
        <f>D23/B160</f>
        <v>8.3743842364532011E-3</v>
      </c>
      <c r="E24" s="237"/>
      <c r="F24" s="237"/>
      <c r="G24" s="237"/>
      <c r="H24" s="237"/>
      <c r="I24" s="238"/>
    </row>
    <row r="25" spans="1:9" ht="105" x14ac:dyDescent="0.3">
      <c r="A25" s="355"/>
      <c r="B25" s="301" t="s">
        <v>401</v>
      </c>
      <c r="C25" s="177" t="s">
        <v>402</v>
      </c>
      <c r="D25" s="304">
        <f>(674159.6-547140.8)*1000000</f>
        <v>127018799999.99992</v>
      </c>
      <c r="E25" s="303" t="s">
        <v>156</v>
      </c>
      <c r="F25" s="305">
        <v>44225</v>
      </c>
      <c r="G25" s="179" t="s">
        <v>406</v>
      </c>
      <c r="H25" s="303">
        <v>0</v>
      </c>
      <c r="I25" s="303">
        <v>0</v>
      </c>
    </row>
    <row r="26" spans="1:9" ht="51" customHeight="1" x14ac:dyDescent="0.3">
      <c r="A26" s="355"/>
      <c r="B26" s="300"/>
      <c r="C26" s="193" t="s">
        <v>403</v>
      </c>
      <c r="D26" s="307">
        <f>D25/B160</f>
        <v>5.214236453201967E-3</v>
      </c>
      <c r="E26" s="240"/>
      <c r="F26" s="240"/>
      <c r="G26" s="240"/>
      <c r="H26" s="240"/>
      <c r="I26" s="241"/>
    </row>
    <row r="27" spans="1:9" ht="70.2" thickBot="1" x14ac:dyDescent="0.35">
      <c r="A27" s="355"/>
      <c r="B27" s="306" t="s">
        <v>404</v>
      </c>
      <c r="C27" s="341">
        <f>D23+D25</f>
        <v>331018799999.99994</v>
      </c>
      <c r="D27" s="341"/>
      <c r="E27" s="242"/>
      <c r="F27" s="242"/>
      <c r="G27" s="242"/>
      <c r="H27" s="242"/>
      <c r="I27" s="302"/>
    </row>
    <row r="28" spans="1:9" ht="87.6" thickBot="1" x14ac:dyDescent="0.35">
      <c r="A28" s="356"/>
      <c r="B28" s="250" t="s">
        <v>405</v>
      </c>
      <c r="C28" s="342">
        <f>C27/B160</f>
        <v>1.3588620689655171E-2</v>
      </c>
      <c r="D28" s="342"/>
      <c r="E28" s="212"/>
      <c r="F28" s="212"/>
      <c r="G28" s="212"/>
      <c r="H28" s="212"/>
      <c r="I28" s="213"/>
    </row>
    <row r="29" spans="1:9" ht="132" customHeight="1" x14ac:dyDescent="0.3">
      <c r="A29" s="357" t="s">
        <v>335</v>
      </c>
      <c r="B29" s="343" t="s">
        <v>340</v>
      </c>
      <c r="C29" s="230" t="s">
        <v>173</v>
      </c>
      <c r="D29" s="115">
        <v>3000000000</v>
      </c>
      <c r="E29" s="148">
        <v>300000</v>
      </c>
      <c r="F29" s="149">
        <v>43983</v>
      </c>
      <c r="G29" s="150" t="s">
        <v>174</v>
      </c>
      <c r="H29" s="151">
        <v>1</v>
      </c>
      <c r="I29" s="151">
        <v>1</v>
      </c>
    </row>
    <row r="30" spans="1:9" ht="132" customHeight="1" x14ac:dyDescent="0.3">
      <c r="A30" s="357"/>
      <c r="B30" s="344"/>
      <c r="C30" s="228" t="s">
        <v>175</v>
      </c>
      <c r="D30" s="114" t="s">
        <v>156</v>
      </c>
      <c r="E30" s="110" t="s">
        <v>156</v>
      </c>
      <c r="F30" s="111">
        <v>43936</v>
      </c>
      <c r="G30" s="112" t="s">
        <v>176</v>
      </c>
      <c r="H30" s="113">
        <v>0</v>
      </c>
      <c r="I30" s="113">
        <v>0</v>
      </c>
    </row>
    <row r="31" spans="1:9" ht="124.8" customHeight="1" x14ac:dyDescent="0.3">
      <c r="A31" s="357"/>
      <c r="B31" s="344"/>
      <c r="C31" s="228" t="s">
        <v>177</v>
      </c>
      <c r="D31" s="339">
        <v>7326000000</v>
      </c>
      <c r="E31" s="110" t="s">
        <v>156</v>
      </c>
      <c r="F31" s="111">
        <v>43936</v>
      </c>
      <c r="G31" s="112" t="s">
        <v>178</v>
      </c>
      <c r="H31" s="113">
        <v>0</v>
      </c>
      <c r="I31" s="113">
        <v>0</v>
      </c>
    </row>
    <row r="32" spans="1:9" ht="97.95" customHeight="1" x14ac:dyDescent="0.3">
      <c r="A32" s="357"/>
      <c r="B32" s="344"/>
      <c r="C32" s="228" t="s">
        <v>179</v>
      </c>
      <c r="D32" s="340"/>
      <c r="E32" s="110" t="s">
        <v>156</v>
      </c>
      <c r="F32" s="111">
        <v>43936</v>
      </c>
      <c r="G32" s="112" t="s">
        <v>180</v>
      </c>
      <c r="H32" s="113">
        <v>1</v>
      </c>
      <c r="I32" s="113">
        <v>0</v>
      </c>
    </row>
    <row r="33" spans="1:9" ht="282" customHeight="1" x14ac:dyDescent="0.3">
      <c r="A33" s="357"/>
      <c r="B33" s="344"/>
      <c r="C33" s="229" t="s">
        <v>181</v>
      </c>
      <c r="D33" s="156" t="s">
        <v>156</v>
      </c>
      <c r="E33" s="142">
        <v>672262</v>
      </c>
      <c r="F33" s="143">
        <v>43943</v>
      </c>
      <c r="G33" s="144" t="s">
        <v>182</v>
      </c>
      <c r="H33" s="145">
        <v>0</v>
      </c>
      <c r="I33" s="145">
        <v>1</v>
      </c>
    </row>
    <row r="34" spans="1:9" ht="46.95" customHeight="1" x14ac:dyDescent="0.3">
      <c r="A34" s="357"/>
      <c r="B34" s="345"/>
      <c r="C34" s="193" t="s">
        <v>345</v>
      </c>
      <c r="D34" s="195">
        <f>D29+D31</f>
        <v>10326000000</v>
      </c>
      <c r="E34" s="210"/>
      <c r="F34" s="210"/>
      <c r="G34" s="210"/>
      <c r="H34" s="210"/>
      <c r="I34" s="211"/>
    </row>
    <row r="35" spans="1:9" ht="46.05" customHeight="1" x14ac:dyDescent="0.3">
      <c r="A35" s="357"/>
      <c r="B35" s="346"/>
      <c r="C35" s="153" t="s">
        <v>346</v>
      </c>
      <c r="D35" s="184">
        <f>D34/B160</f>
        <v>4.2389162561576354E-4</v>
      </c>
      <c r="E35" s="208"/>
      <c r="F35" s="208"/>
      <c r="G35" s="208"/>
      <c r="H35" s="208"/>
      <c r="I35" s="209"/>
    </row>
    <row r="36" spans="1:9" ht="72" customHeight="1" x14ac:dyDescent="0.3">
      <c r="A36" s="357"/>
      <c r="B36" s="353" t="s">
        <v>325</v>
      </c>
      <c r="C36" s="233" t="s">
        <v>237</v>
      </c>
      <c r="D36" s="181">
        <v>6000000000</v>
      </c>
      <c r="E36" s="182" t="s">
        <v>156</v>
      </c>
      <c r="F36" s="163" t="s">
        <v>239</v>
      </c>
      <c r="G36" s="227" t="s">
        <v>238</v>
      </c>
      <c r="H36" s="183">
        <v>0</v>
      </c>
      <c r="I36" s="164">
        <v>0</v>
      </c>
    </row>
    <row r="37" spans="1:9" ht="60" x14ac:dyDescent="0.3">
      <c r="A37" s="357"/>
      <c r="B37" s="347"/>
      <c r="C37" s="327" t="s">
        <v>240</v>
      </c>
      <c r="D37" s="330">
        <v>10000000000</v>
      </c>
      <c r="E37" s="333" t="s">
        <v>156</v>
      </c>
      <c r="F37" s="336" t="s">
        <v>369</v>
      </c>
      <c r="G37" s="225" t="s">
        <v>241</v>
      </c>
      <c r="H37" s="324">
        <v>0</v>
      </c>
      <c r="I37" s="324">
        <v>0</v>
      </c>
    </row>
    <row r="38" spans="1:9" ht="75" x14ac:dyDescent="0.3">
      <c r="A38" s="357"/>
      <c r="B38" s="347"/>
      <c r="C38" s="328"/>
      <c r="D38" s="331"/>
      <c r="E38" s="334"/>
      <c r="F38" s="337"/>
      <c r="G38" s="226" t="s">
        <v>242</v>
      </c>
      <c r="H38" s="325"/>
      <c r="I38" s="325"/>
    </row>
    <row r="39" spans="1:9" ht="60" x14ac:dyDescent="0.3">
      <c r="A39" s="357"/>
      <c r="B39" s="347"/>
      <c r="C39" s="328"/>
      <c r="D39" s="331"/>
      <c r="E39" s="334"/>
      <c r="F39" s="337"/>
      <c r="G39" s="226" t="s">
        <v>243</v>
      </c>
      <c r="H39" s="325"/>
      <c r="I39" s="325"/>
    </row>
    <row r="40" spans="1:9" ht="30" x14ac:dyDescent="0.3">
      <c r="A40" s="357"/>
      <c r="B40" s="347"/>
      <c r="C40" s="328"/>
      <c r="D40" s="331"/>
      <c r="E40" s="334"/>
      <c r="F40" s="337"/>
      <c r="G40" s="226" t="s">
        <v>244</v>
      </c>
      <c r="H40" s="325"/>
      <c r="I40" s="325"/>
    </row>
    <row r="41" spans="1:9" ht="112.05" customHeight="1" x14ac:dyDescent="0.3">
      <c r="A41" s="357"/>
      <c r="B41" s="347"/>
      <c r="C41" s="329"/>
      <c r="D41" s="332"/>
      <c r="E41" s="335"/>
      <c r="F41" s="338"/>
      <c r="G41" s="227" t="s">
        <v>245</v>
      </c>
      <c r="H41" s="326"/>
      <c r="I41" s="326"/>
    </row>
    <row r="42" spans="1:9" ht="120" x14ac:dyDescent="0.3">
      <c r="A42" s="357"/>
      <c r="B42" s="347"/>
      <c r="C42" s="327" t="s">
        <v>246</v>
      </c>
      <c r="D42" s="330">
        <v>20000000000</v>
      </c>
      <c r="E42" s="333" t="s">
        <v>156</v>
      </c>
      <c r="F42" s="336" t="s">
        <v>370</v>
      </c>
      <c r="G42" s="225" t="s">
        <v>247</v>
      </c>
      <c r="H42" s="324">
        <v>0</v>
      </c>
      <c r="I42" s="324">
        <v>0</v>
      </c>
    </row>
    <row r="43" spans="1:9" ht="90" x14ac:dyDescent="0.3">
      <c r="A43" s="357"/>
      <c r="B43" s="347"/>
      <c r="C43" s="328"/>
      <c r="D43" s="331"/>
      <c r="E43" s="334"/>
      <c r="F43" s="337"/>
      <c r="G43" s="226" t="s">
        <v>248</v>
      </c>
      <c r="H43" s="325"/>
      <c r="I43" s="325"/>
    </row>
    <row r="44" spans="1:9" ht="151.19999999999999" customHeight="1" x14ac:dyDescent="0.3">
      <c r="A44" s="357"/>
      <c r="B44" s="347"/>
      <c r="C44" s="329"/>
      <c r="D44" s="332"/>
      <c r="E44" s="335"/>
      <c r="F44" s="338"/>
      <c r="G44" s="227" t="s">
        <v>249</v>
      </c>
      <c r="H44" s="326"/>
      <c r="I44" s="326"/>
    </row>
    <row r="45" spans="1:9" ht="195" x14ac:dyDescent="0.3">
      <c r="A45" s="357"/>
      <c r="B45" s="347"/>
      <c r="C45" s="327" t="s">
        <v>250</v>
      </c>
      <c r="D45" s="330">
        <v>6300000000</v>
      </c>
      <c r="E45" s="333" t="s">
        <v>156</v>
      </c>
      <c r="F45" s="336" t="s">
        <v>370</v>
      </c>
      <c r="G45" s="225" t="s">
        <v>251</v>
      </c>
      <c r="H45" s="324">
        <v>0</v>
      </c>
      <c r="I45" s="324">
        <v>0</v>
      </c>
    </row>
    <row r="46" spans="1:9" ht="21" customHeight="1" x14ac:dyDescent="0.3">
      <c r="A46" s="357"/>
      <c r="B46" s="347"/>
      <c r="C46" s="328"/>
      <c r="D46" s="331"/>
      <c r="E46" s="334"/>
      <c r="F46" s="337"/>
      <c r="G46" s="226" t="s">
        <v>252</v>
      </c>
      <c r="H46" s="325"/>
      <c r="I46" s="325"/>
    </row>
    <row r="47" spans="1:9" ht="36.450000000000003" customHeight="1" x14ac:dyDescent="0.3">
      <c r="A47" s="357"/>
      <c r="B47" s="347"/>
      <c r="C47" s="328"/>
      <c r="D47" s="331"/>
      <c r="E47" s="334"/>
      <c r="F47" s="337"/>
      <c r="G47" s="226" t="s">
        <v>253</v>
      </c>
      <c r="H47" s="325"/>
      <c r="I47" s="325"/>
    </row>
    <row r="48" spans="1:9" ht="39" customHeight="1" x14ac:dyDescent="0.3">
      <c r="A48" s="357"/>
      <c r="B48" s="347"/>
      <c r="C48" s="328"/>
      <c r="D48" s="331"/>
      <c r="E48" s="334"/>
      <c r="F48" s="337"/>
      <c r="G48" s="226" t="s">
        <v>254</v>
      </c>
      <c r="H48" s="325"/>
      <c r="I48" s="325"/>
    </row>
    <row r="49" spans="1:9" ht="28.05" customHeight="1" x14ac:dyDescent="0.3">
      <c r="A49" s="357"/>
      <c r="B49" s="347"/>
      <c r="C49" s="328"/>
      <c r="D49" s="331"/>
      <c r="E49" s="334"/>
      <c r="F49" s="337"/>
      <c r="G49" s="226" t="s">
        <v>255</v>
      </c>
      <c r="H49" s="325"/>
      <c r="I49" s="325"/>
    </row>
    <row r="50" spans="1:9" ht="60" customHeight="1" x14ac:dyDescent="0.3">
      <c r="A50" s="357"/>
      <c r="B50" s="347"/>
      <c r="C50" s="328"/>
      <c r="D50" s="331"/>
      <c r="E50" s="334"/>
      <c r="F50" s="337"/>
      <c r="G50" s="226" t="s">
        <v>256</v>
      </c>
      <c r="H50" s="325"/>
      <c r="I50" s="325"/>
    </row>
    <row r="51" spans="1:9" ht="30" x14ac:dyDescent="0.3">
      <c r="A51" s="357"/>
      <c r="B51" s="347"/>
      <c r="C51" s="329"/>
      <c r="D51" s="332"/>
      <c r="E51" s="335"/>
      <c r="F51" s="338"/>
      <c r="G51" s="227" t="s">
        <v>257</v>
      </c>
      <c r="H51" s="326"/>
      <c r="I51" s="326"/>
    </row>
    <row r="52" spans="1:9" ht="76.05" customHeight="1" x14ac:dyDescent="0.3">
      <c r="A52" s="357"/>
      <c r="B52" s="347"/>
      <c r="C52" s="327" t="s">
        <v>258</v>
      </c>
      <c r="D52" s="330">
        <v>8800000000</v>
      </c>
      <c r="E52" s="333" t="s">
        <v>156</v>
      </c>
      <c r="F52" s="336" t="s">
        <v>260</v>
      </c>
      <c r="G52" s="225" t="s">
        <v>259</v>
      </c>
      <c r="H52" s="324">
        <v>0</v>
      </c>
      <c r="I52" s="324">
        <v>0</v>
      </c>
    </row>
    <row r="53" spans="1:9" ht="90" x14ac:dyDescent="0.3">
      <c r="A53" s="357"/>
      <c r="B53" s="347"/>
      <c r="C53" s="328"/>
      <c r="D53" s="331"/>
      <c r="E53" s="334"/>
      <c r="F53" s="337"/>
      <c r="G53" s="226" t="s">
        <v>261</v>
      </c>
      <c r="H53" s="325"/>
      <c r="I53" s="325"/>
    </row>
    <row r="54" spans="1:9" ht="106.05" customHeight="1" x14ac:dyDescent="0.3">
      <c r="A54" s="357"/>
      <c r="B54" s="347"/>
      <c r="C54" s="329"/>
      <c r="D54" s="332"/>
      <c r="E54" s="335"/>
      <c r="F54" s="338"/>
      <c r="G54" s="227" t="s">
        <v>262</v>
      </c>
      <c r="H54" s="326"/>
      <c r="I54" s="326"/>
    </row>
    <row r="55" spans="1:9" ht="202.05" customHeight="1" x14ac:dyDescent="0.3">
      <c r="A55" s="357"/>
      <c r="B55" s="347"/>
      <c r="C55" s="234" t="s">
        <v>263</v>
      </c>
      <c r="D55" s="126">
        <v>6000000000</v>
      </c>
      <c r="E55" s="125" t="s">
        <v>156</v>
      </c>
      <c r="F55" s="127" t="s">
        <v>260</v>
      </c>
      <c r="G55" s="244" t="s">
        <v>264</v>
      </c>
      <c r="H55" s="124">
        <v>0</v>
      </c>
      <c r="I55" s="124">
        <v>0</v>
      </c>
    </row>
    <row r="56" spans="1:9" ht="250.8" customHeight="1" x14ac:dyDescent="0.3">
      <c r="A56" s="357"/>
      <c r="B56" s="347"/>
      <c r="C56" s="234" t="s">
        <v>324</v>
      </c>
      <c r="D56" s="126">
        <v>2000000000</v>
      </c>
      <c r="E56" s="125" t="s">
        <v>156</v>
      </c>
      <c r="F56" s="127" t="s">
        <v>260</v>
      </c>
      <c r="G56" s="244" t="s">
        <v>265</v>
      </c>
      <c r="H56" s="124">
        <v>0</v>
      </c>
      <c r="I56" s="124">
        <v>0</v>
      </c>
    </row>
    <row r="57" spans="1:9" ht="118.05" customHeight="1" x14ac:dyDescent="0.3">
      <c r="A57" s="357"/>
      <c r="B57" s="347"/>
      <c r="C57" s="327" t="s">
        <v>266</v>
      </c>
      <c r="D57" s="330" t="s">
        <v>268</v>
      </c>
      <c r="E57" s="333" t="s">
        <v>156</v>
      </c>
      <c r="F57" s="336" t="s">
        <v>269</v>
      </c>
      <c r="G57" s="225" t="s">
        <v>267</v>
      </c>
      <c r="H57" s="324">
        <v>0</v>
      </c>
      <c r="I57" s="324">
        <v>0</v>
      </c>
    </row>
    <row r="58" spans="1:9" ht="105" customHeight="1" x14ac:dyDescent="0.3">
      <c r="A58" s="357"/>
      <c r="B58" s="347"/>
      <c r="C58" s="328"/>
      <c r="D58" s="331"/>
      <c r="E58" s="334"/>
      <c r="F58" s="337"/>
      <c r="G58" s="226" t="s">
        <v>270</v>
      </c>
      <c r="H58" s="325"/>
      <c r="I58" s="325"/>
    </row>
    <row r="59" spans="1:9" ht="37.950000000000003" customHeight="1" x14ac:dyDescent="0.3">
      <c r="A59" s="357"/>
      <c r="B59" s="347"/>
      <c r="C59" s="328"/>
      <c r="D59" s="331"/>
      <c r="E59" s="334"/>
      <c r="F59" s="337"/>
      <c r="G59" s="226" t="s">
        <v>271</v>
      </c>
      <c r="H59" s="325"/>
      <c r="I59" s="325"/>
    </row>
    <row r="60" spans="1:9" ht="66" customHeight="1" x14ac:dyDescent="0.3">
      <c r="A60" s="357"/>
      <c r="B60" s="347"/>
      <c r="C60" s="328"/>
      <c r="D60" s="331"/>
      <c r="E60" s="334"/>
      <c r="F60" s="337"/>
      <c r="G60" s="226" t="s">
        <v>272</v>
      </c>
      <c r="H60" s="325"/>
      <c r="I60" s="325"/>
    </row>
    <row r="61" spans="1:9" ht="34.950000000000003" customHeight="1" x14ac:dyDescent="0.3">
      <c r="A61" s="357"/>
      <c r="B61" s="347"/>
      <c r="C61" s="328"/>
      <c r="D61" s="331"/>
      <c r="E61" s="334"/>
      <c r="F61" s="337"/>
      <c r="G61" s="226" t="s">
        <v>273</v>
      </c>
      <c r="H61" s="325"/>
      <c r="I61" s="325"/>
    </row>
    <row r="62" spans="1:9" ht="37.049999999999997" customHeight="1" x14ac:dyDescent="0.3">
      <c r="A62" s="357"/>
      <c r="B62" s="347"/>
      <c r="C62" s="328"/>
      <c r="D62" s="331"/>
      <c r="E62" s="334"/>
      <c r="F62" s="337"/>
      <c r="G62" s="226" t="s">
        <v>274</v>
      </c>
      <c r="H62" s="325"/>
      <c r="I62" s="325"/>
    </row>
    <row r="63" spans="1:9" ht="37.950000000000003" customHeight="1" x14ac:dyDescent="0.3">
      <c r="A63" s="357"/>
      <c r="B63" s="347"/>
      <c r="C63" s="328"/>
      <c r="D63" s="331"/>
      <c r="E63" s="334"/>
      <c r="F63" s="337"/>
      <c r="G63" s="226" t="s">
        <v>275</v>
      </c>
      <c r="H63" s="325"/>
      <c r="I63" s="325"/>
    </row>
    <row r="64" spans="1:9" ht="76.95" customHeight="1" x14ac:dyDescent="0.3">
      <c r="A64" s="357"/>
      <c r="B64" s="347"/>
      <c r="C64" s="328"/>
      <c r="D64" s="331"/>
      <c r="E64" s="334"/>
      <c r="F64" s="337"/>
      <c r="G64" s="226" t="s">
        <v>276</v>
      </c>
      <c r="H64" s="325"/>
      <c r="I64" s="325"/>
    </row>
    <row r="65" spans="1:9" ht="52.05" customHeight="1" x14ac:dyDescent="0.3">
      <c r="A65" s="357"/>
      <c r="B65" s="347"/>
      <c r="C65" s="328"/>
      <c r="D65" s="331"/>
      <c r="E65" s="334"/>
      <c r="F65" s="337"/>
      <c r="G65" s="226" t="s">
        <v>277</v>
      </c>
      <c r="H65" s="325"/>
      <c r="I65" s="325"/>
    </row>
    <row r="66" spans="1:9" ht="19.95" customHeight="1" x14ac:dyDescent="0.3">
      <c r="A66" s="357"/>
      <c r="B66" s="347"/>
      <c r="C66" s="328"/>
      <c r="D66" s="331"/>
      <c r="E66" s="334"/>
      <c r="F66" s="337"/>
      <c r="G66" s="226" t="s">
        <v>278</v>
      </c>
      <c r="H66" s="325"/>
      <c r="I66" s="325"/>
    </row>
    <row r="67" spans="1:9" ht="19.95" customHeight="1" x14ac:dyDescent="0.3">
      <c r="A67" s="357"/>
      <c r="B67" s="347"/>
      <c r="C67" s="328"/>
      <c r="D67" s="331"/>
      <c r="E67" s="334"/>
      <c r="F67" s="337"/>
      <c r="G67" s="226" t="s">
        <v>279</v>
      </c>
      <c r="H67" s="325"/>
      <c r="I67" s="325"/>
    </row>
    <row r="68" spans="1:9" ht="42" customHeight="1" x14ac:dyDescent="0.3">
      <c r="A68" s="357"/>
      <c r="B68" s="347"/>
      <c r="C68" s="328"/>
      <c r="D68" s="331"/>
      <c r="E68" s="334"/>
      <c r="F68" s="337"/>
      <c r="G68" s="226" t="s">
        <v>280</v>
      </c>
      <c r="H68" s="325"/>
      <c r="I68" s="325"/>
    </row>
    <row r="69" spans="1:9" ht="30" x14ac:dyDescent="0.3">
      <c r="A69" s="357"/>
      <c r="B69" s="347"/>
      <c r="C69" s="328"/>
      <c r="D69" s="331"/>
      <c r="E69" s="334"/>
      <c r="F69" s="337"/>
      <c r="G69" s="226" t="s">
        <v>281</v>
      </c>
      <c r="H69" s="325"/>
      <c r="I69" s="325"/>
    </row>
    <row r="70" spans="1:9" ht="34.950000000000003" customHeight="1" x14ac:dyDescent="0.3">
      <c r="A70" s="357"/>
      <c r="B70" s="347"/>
      <c r="C70" s="328"/>
      <c r="D70" s="331"/>
      <c r="E70" s="334"/>
      <c r="F70" s="337"/>
      <c r="G70" s="226" t="s">
        <v>275</v>
      </c>
      <c r="H70" s="325"/>
      <c r="I70" s="325"/>
    </row>
    <row r="71" spans="1:9" ht="105" x14ac:dyDescent="0.3">
      <c r="A71" s="357"/>
      <c r="B71" s="347"/>
      <c r="C71" s="329"/>
      <c r="D71" s="332"/>
      <c r="E71" s="335"/>
      <c r="F71" s="338"/>
      <c r="G71" s="227" t="s">
        <v>282</v>
      </c>
      <c r="H71" s="326"/>
      <c r="I71" s="326"/>
    </row>
    <row r="72" spans="1:9" ht="78" customHeight="1" x14ac:dyDescent="0.3">
      <c r="A72" s="357"/>
      <c r="B72" s="347"/>
      <c r="C72" s="327" t="s">
        <v>283</v>
      </c>
      <c r="D72" s="330" t="s">
        <v>156</v>
      </c>
      <c r="E72" s="333" t="s">
        <v>156</v>
      </c>
      <c r="F72" s="336" t="s">
        <v>269</v>
      </c>
      <c r="G72" s="225" t="s">
        <v>284</v>
      </c>
      <c r="H72" s="324">
        <v>0</v>
      </c>
      <c r="I72" s="324">
        <v>0</v>
      </c>
    </row>
    <row r="73" spans="1:9" ht="52.05" customHeight="1" x14ac:dyDescent="0.3">
      <c r="A73" s="357"/>
      <c r="B73" s="347"/>
      <c r="C73" s="328"/>
      <c r="D73" s="331"/>
      <c r="E73" s="334"/>
      <c r="F73" s="337"/>
      <c r="G73" s="226" t="s">
        <v>285</v>
      </c>
      <c r="H73" s="325"/>
      <c r="I73" s="325"/>
    </row>
    <row r="74" spans="1:9" ht="34.950000000000003" customHeight="1" x14ac:dyDescent="0.3">
      <c r="A74" s="357"/>
      <c r="B74" s="347"/>
      <c r="C74" s="328"/>
      <c r="D74" s="331"/>
      <c r="E74" s="334"/>
      <c r="F74" s="337"/>
      <c r="G74" s="226" t="s">
        <v>286</v>
      </c>
      <c r="H74" s="325"/>
      <c r="I74" s="325"/>
    </row>
    <row r="75" spans="1:9" ht="43.95" customHeight="1" x14ac:dyDescent="0.3">
      <c r="A75" s="357"/>
      <c r="B75" s="347"/>
      <c r="C75" s="329"/>
      <c r="D75" s="332"/>
      <c r="E75" s="335"/>
      <c r="F75" s="338"/>
      <c r="G75" s="227" t="s">
        <v>287</v>
      </c>
      <c r="H75" s="326"/>
      <c r="I75" s="326"/>
    </row>
    <row r="76" spans="1:9" ht="67.05" customHeight="1" x14ac:dyDescent="0.3">
      <c r="A76" s="357"/>
      <c r="B76" s="347"/>
      <c r="C76" s="327" t="s">
        <v>288</v>
      </c>
      <c r="D76" s="330">
        <v>2000000000</v>
      </c>
      <c r="E76" s="333" t="s">
        <v>156</v>
      </c>
      <c r="F76" s="336" t="s">
        <v>290</v>
      </c>
      <c r="G76" s="225" t="s">
        <v>289</v>
      </c>
      <c r="H76" s="324">
        <v>0</v>
      </c>
      <c r="I76" s="324">
        <v>0</v>
      </c>
    </row>
    <row r="77" spans="1:9" ht="30" x14ac:dyDescent="0.3">
      <c r="A77" s="357"/>
      <c r="B77" s="347"/>
      <c r="C77" s="328"/>
      <c r="D77" s="331"/>
      <c r="E77" s="334"/>
      <c r="F77" s="337"/>
      <c r="G77" s="226" t="s">
        <v>291</v>
      </c>
      <c r="H77" s="325"/>
      <c r="I77" s="325"/>
    </row>
    <row r="78" spans="1:9" ht="45" x14ac:dyDescent="0.3">
      <c r="A78" s="357"/>
      <c r="B78" s="347"/>
      <c r="C78" s="328"/>
      <c r="D78" s="331"/>
      <c r="E78" s="334"/>
      <c r="F78" s="337"/>
      <c r="G78" s="226" t="s">
        <v>292</v>
      </c>
      <c r="H78" s="325"/>
      <c r="I78" s="325"/>
    </row>
    <row r="79" spans="1:9" ht="45" x14ac:dyDescent="0.3">
      <c r="A79" s="357"/>
      <c r="B79" s="347"/>
      <c r="C79" s="328"/>
      <c r="D79" s="331"/>
      <c r="E79" s="334"/>
      <c r="F79" s="337"/>
      <c r="G79" s="226" t="s">
        <v>293</v>
      </c>
      <c r="H79" s="325"/>
      <c r="I79" s="325"/>
    </row>
    <row r="80" spans="1:9" ht="30" x14ac:dyDescent="0.3">
      <c r="A80" s="357"/>
      <c r="B80" s="347"/>
      <c r="C80" s="328"/>
      <c r="D80" s="331"/>
      <c r="E80" s="334"/>
      <c r="F80" s="337"/>
      <c r="G80" s="226" t="s">
        <v>294</v>
      </c>
      <c r="H80" s="325"/>
      <c r="I80" s="325"/>
    </row>
    <row r="81" spans="1:9" ht="30" x14ac:dyDescent="0.3">
      <c r="A81" s="357"/>
      <c r="B81" s="347"/>
      <c r="C81" s="328"/>
      <c r="D81" s="331"/>
      <c r="E81" s="334"/>
      <c r="F81" s="337"/>
      <c r="G81" s="226" t="s">
        <v>295</v>
      </c>
      <c r="H81" s="325"/>
      <c r="I81" s="325"/>
    </row>
    <row r="82" spans="1:9" ht="105" x14ac:dyDescent="0.3">
      <c r="A82" s="357"/>
      <c r="B82" s="347"/>
      <c r="C82" s="328"/>
      <c r="D82" s="331"/>
      <c r="E82" s="334"/>
      <c r="F82" s="337"/>
      <c r="G82" s="226" t="s">
        <v>296</v>
      </c>
      <c r="H82" s="325"/>
      <c r="I82" s="325"/>
    </row>
    <row r="83" spans="1:9" ht="57" customHeight="1" x14ac:dyDescent="0.3">
      <c r="A83" s="357"/>
      <c r="B83" s="347"/>
      <c r="C83" s="328"/>
      <c r="D83" s="331"/>
      <c r="E83" s="334"/>
      <c r="F83" s="337"/>
      <c r="G83" s="226" t="s">
        <v>297</v>
      </c>
      <c r="H83" s="325"/>
      <c r="I83" s="325"/>
    </row>
    <row r="84" spans="1:9" ht="30" x14ac:dyDescent="0.3">
      <c r="A84" s="357"/>
      <c r="B84" s="347"/>
      <c r="C84" s="328"/>
      <c r="D84" s="331"/>
      <c r="E84" s="334"/>
      <c r="F84" s="337"/>
      <c r="G84" s="226" t="s">
        <v>291</v>
      </c>
      <c r="H84" s="325"/>
      <c r="I84" s="325"/>
    </row>
    <row r="85" spans="1:9" ht="105" x14ac:dyDescent="0.3">
      <c r="A85" s="357"/>
      <c r="B85" s="347"/>
      <c r="C85" s="328"/>
      <c r="D85" s="331"/>
      <c r="E85" s="334"/>
      <c r="F85" s="337"/>
      <c r="G85" s="226" t="s">
        <v>296</v>
      </c>
      <c r="H85" s="325"/>
      <c r="I85" s="325"/>
    </row>
    <row r="86" spans="1:9" ht="30" x14ac:dyDescent="0.3">
      <c r="A86" s="357"/>
      <c r="B86" s="347"/>
      <c r="C86" s="328"/>
      <c r="D86" s="331"/>
      <c r="E86" s="334"/>
      <c r="F86" s="337"/>
      <c r="G86" s="226" t="s">
        <v>295</v>
      </c>
      <c r="H86" s="325"/>
      <c r="I86" s="325"/>
    </row>
    <row r="87" spans="1:9" ht="114" customHeight="1" x14ac:dyDescent="0.3">
      <c r="A87" s="357"/>
      <c r="B87" s="347"/>
      <c r="C87" s="329"/>
      <c r="D87" s="332"/>
      <c r="E87" s="335"/>
      <c r="F87" s="338"/>
      <c r="G87" s="227" t="s">
        <v>282</v>
      </c>
      <c r="H87" s="326"/>
      <c r="I87" s="326"/>
    </row>
    <row r="88" spans="1:9" ht="121.95" customHeight="1" x14ac:dyDescent="0.3">
      <c r="A88" s="357"/>
      <c r="B88" s="347"/>
      <c r="C88" s="327" t="s">
        <v>298</v>
      </c>
      <c r="D88" s="330" t="s">
        <v>156</v>
      </c>
      <c r="E88" s="333" t="s">
        <v>156</v>
      </c>
      <c r="F88" s="336" t="s">
        <v>290</v>
      </c>
      <c r="G88" s="225" t="s">
        <v>299</v>
      </c>
      <c r="H88" s="324">
        <v>0</v>
      </c>
      <c r="I88" s="324">
        <v>0</v>
      </c>
    </row>
    <row r="89" spans="1:9" ht="30" x14ac:dyDescent="0.3">
      <c r="A89" s="357"/>
      <c r="B89" s="347"/>
      <c r="C89" s="328"/>
      <c r="D89" s="331"/>
      <c r="E89" s="334"/>
      <c r="F89" s="337"/>
      <c r="G89" s="226" t="s">
        <v>300</v>
      </c>
      <c r="H89" s="325"/>
      <c r="I89" s="325"/>
    </row>
    <row r="90" spans="1:9" ht="150" x14ac:dyDescent="0.3">
      <c r="A90" s="357"/>
      <c r="B90" s="347"/>
      <c r="C90" s="328"/>
      <c r="D90" s="331"/>
      <c r="E90" s="334"/>
      <c r="F90" s="337"/>
      <c r="G90" s="226" t="s">
        <v>301</v>
      </c>
      <c r="H90" s="325"/>
      <c r="I90" s="325"/>
    </row>
    <row r="91" spans="1:9" ht="75" x14ac:dyDescent="0.3">
      <c r="A91" s="357"/>
      <c r="B91" s="347"/>
      <c r="C91" s="328"/>
      <c r="D91" s="331"/>
      <c r="E91" s="334"/>
      <c r="F91" s="337"/>
      <c r="G91" s="226" t="s">
        <v>302</v>
      </c>
      <c r="H91" s="325"/>
      <c r="I91" s="325"/>
    </row>
    <row r="92" spans="1:9" ht="105" x14ac:dyDescent="0.3">
      <c r="A92" s="357"/>
      <c r="B92" s="347"/>
      <c r="C92" s="329"/>
      <c r="D92" s="332"/>
      <c r="E92" s="335"/>
      <c r="F92" s="338"/>
      <c r="G92" s="227" t="s">
        <v>282</v>
      </c>
      <c r="H92" s="326"/>
      <c r="I92" s="326"/>
    </row>
    <row r="93" spans="1:9" ht="105" x14ac:dyDescent="0.3">
      <c r="A93" s="357"/>
      <c r="B93" s="347"/>
      <c r="C93" s="327" t="s">
        <v>303</v>
      </c>
      <c r="D93" s="330" t="s">
        <v>156</v>
      </c>
      <c r="E93" s="333" t="s">
        <v>156</v>
      </c>
      <c r="F93" s="336" t="s">
        <v>290</v>
      </c>
      <c r="G93" s="225" t="s">
        <v>304</v>
      </c>
      <c r="H93" s="324">
        <v>0</v>
      </c>
      <c r="I93" s="324">
        <v>0</v>
      </c>
    </row>
    <row r="94" spans="1:9" ht="45" x14ac:dyDescent="0.3">
      <c r="A94" s="357"/>
      <c r="B94" s="347"/>
      <c r="C94" s="328"/>
      <c r="D94" s="331"/>
      <c r="E94" s="334"/>
      <c r="F94" s="337"/>
      <c r="G94" s="226" t="s">
        <v>305</v>
      </c>
      <c r="H94" s="325"/>
      <c r="I94" s="325"/>
    </row>
    <row r="95" spans="1:9" ht="15" x14ac:dyDescent="0.3">
      <c r="A95" s="357"/>
      <c r="B95" s="347"/>
      <c r="C95" s="328"/>
      <c r="D95" s="331"/>
      <c r="E95" s="334"/>
      <c r="F95" s="337"/>
      <c r="G95" s="226" t="s">
        <v>306</v>
      </c>
      <c r="H95" s="325"/>
      <c r="I95" s="325"/>
    </row>
    <row r="96" spans="1:9" ht="90" x14ac:dyDescent="0.3">
      <c r="A96" s="357"/>
      <c r="B96" s="347"/>
      <c r="C96" s="328"/>
      <c r="D96" s="331"/>
      <c r="E96" s="334"/>
      <c r="F96" s="337"/>
      <c r="G96" s="226" t="s">
        <v>307</v>
      </c>
      <c r="H96" s="325"/>
      <c r="I96" s="325"/>
    </row>
    <row r="97" spans="1:9" ht="60" x14ac:dyDescent="0.3">
      <c r="A97" s="357"/>
      <c r="B97" s="347"/>
      <c r="C97" s="328"/>
      <c r="D97" s="331"/>
      <c r="E97" s="334"/>
      <c r="F97" s="337"/>
      <c r="G97" s="226" t="s">
        <v>308</v>
      </c>
      <c r="H97" s="325"/>
      <c r="I97" s="325"/>
    </row>
    <row r="98" spans="1:9" ht="105" x14ac:dyDescent="0.3">
      <c r="A98" s="357"/>
      <c r="B98" s="347"/>
      <c r="C98" s="329"/>
      <c r="D98" s="332"/>
      <c r="E98" s="335"/>
      <c r="F98" s="338"/>
      <c r="G98" s="227" t="s">
        <v>282</v>
      </c>
      <c r="H98" s="326"/>
      <c r="I98" s="326"/>
    </row>
    <row r="99" spans="1:9" ht="90" x14ac:dyDescent="0.3">
      <c r="A99" s="357"/>
      <c r="B99" s="347"/>
      <c r="C99" s="327" t="s">
        <v>309</v>
      </c>
      <c r="D99" s="330" t="s">
        <v>156</v>
      </c>
      <c r="E99" s="333" t="s">
        <v>156</v>
      </c>
      <c r="F99" s="336" t="s">
        <v>311</v>
      </c>
      <c r="G99" s="225" t="s">
        <v>310</v>
      </c>
      <c r="H99" s="324">
        <v>0</v>
      </c>
      <c r="I99" s="324">
        <v>0</v>
      </c>
    </row>
    <row r="100" spans="1:9" ht="114.45" customHeight="1" x14ac:dyDescent="0.3">
      <c r="A100" s="357"/>
      <c r="B100" s="347"/>
      <c r="C100" s="328"/>
      <c r="D100" s="331"/>
      <c r="E100" s="334"/>
      <c r="F100" s="337"/>
      <c r="G100" s="226" t="s">
        <v>312</v>
      </c>
      <c r="H100" s="325"/>
      <c r="I100" s="325"/>
    </row>
    <row r="101" spans="1:9" ht="153" customHeight="1" x14ac:dyDescent="0.3">
      <c r="A101" s="357"/>
      <c r="B101" s="347"/>
      <c r="C101" s="328"/>
      <c r="D101" s="331"/>
      <c r="E101" s="334"/>
      <c r="F101" s="337"/>
      <c r="G101" s="226" t="s">
        <v>313</v>
      </c>
      <c r="H101" s="325"/>
      <c r="I101" s="325"/>
    </row>
    <row r="102" spans="1:9" ht="75" x14ac:dyDescent="0.3">
      <c r="A102" s="357"/>
      <c r="B102" s="347"/>
      <c r="C102" s="329"/>
      <c r="D102" s="332"/>
      <c r="E102" s="335"/>
      <c r="F102" s="338"/>
      <c r="G102" s="227" t="s">
        <v>314</v>
      </c>
      <c r="H102" s="326"/>
      <c r="I102" s="326"/>
    </row>
    <row r="103" spans="1:9" ht="165" x14ac:dyDescent="0.3">
      <c r="A103" s="357"/>
      <c r="B103" s="347"/>
      <c r="C103" s="327" t="s">
        <v>315</v>
      </c>
      <c r="D103" s="330" t="s">
        <v>156</v>
      </c>
      <c r="E103" s="333" t="s">
        <v>156</v>
      </c>
      <c r="F103" s="336" t="s">
        <v>311</v>
      </c>
      <c r="G103" s="225" t="s">
        <v>316</v>
      </c>
      <c r="H103" s="324">
        <v>0</v>
      </c>
      <c r="I103" s="324">
        <v>0</v>
      </c>
    </row>
    <row r="104" spans="1:9" ht="105" x14ac:dyDescent="0.3">
      <c r="A104" s="357"/>
      <c r="B104" s="347"/>
      <c r="C104" s="328"/>
      <c r="D104" s="331"/>
      <c r="E104" s="334"/>
      <c r="F104" s="337"/>
      <c r="G104" s="226" t="s">
        <v>317</v>
      </c>
      <c r="H104" s="325"/>
      <c r="I104" s="325"/>
    </row>
    <row r="105" spans="1:9" ht="75" x14ac:dyDescent="0.3">
      <c r="A105" s="357"/>
      <c r="B105" s="347"/>
      <c r="C105" s="329"/>
      <c r="D105" s="332"/>
      <c r="E105" s="335"/>
      <c r="F105" s="338"/>
      <c r="G105" s="227" t="s">
        <v>314</v>
      </c>
      <c r="H105" s="326"/>
      <c r="I105" s="326"/>
    </row>
    <row r="106" spans="1:9" ht="108.45" customHeight="1" x14ac:dyDescent="0.3">
      <c r="A106" s="357"/>
      <c r="B106" s="347"/>
      <c r="C106" s="327" t="s">
        <v>318</v>
      </c>
      <c r="D106" s="330" t="s">
        <v>156</v>
      </c>
      <c r="E106" s="333" t="s">
        <v>156</v>
      </c>
      <c r="F106" s="336" t="s">
        <v>311</v>
      </c>
      <c r="G106" s="225" t="s">
        <v>319</v>
      </c>
      <c r="H106" s="324">
        <v>0</v>
      </c>
      <c r="I106" s="324">
        <v>0</v>
      </c>
    </row>
    <row r="107" spans="1:9" ht="21" customHeight="1" x14ac:dyDescent="0.3">
      <c r="A107" s="357"/>
      <c r="B107" s="347"/>
      <c r="C107" s="328"/>
      <c r="D107" s="331"/>
      <c r="E107" s="334"/>
      <c r="F107" s="337"/>
      <c r="G107" s="226" t="s">
        <v>320</v>
      </c>
      <c r="H107" s="325"/>
      <c r="I107" s="325"/>
    </row>
    <row r="108" spans="1:9" ht="20.55" customHeight="1" x14ac:dyDescent="0.3">
      <c r="A108" s="357"/>
      <c r="B108" s="347"/>
      <c r="C108" s="328"/>
      <c r="D108" s="331"/>
      <c r="E108" s="334"/>
      <c r="F108" s="337"/>
      <c r="G108" s="226" t="s">
        <v>321</v>
      </c>
      <c r="H108" s="325"/>
      <c r="I108" s="325"/>
    </row>
    <row r="109" spans="1:9" ht="45" x14ac:dyDescent="0.3">
      <c r="A109" s="357"/>
      <c r="B109" s="347"/>
      <c r="C109" s="328"/>
      <c r="D109" s="331"/>
      <c r="E109" s="334"/>
      <c r="F109" s="337"/>
      <c r="G109" s="226" t="s">
        <v>322</v>
      </c>
      <c r="H109" s="325"/>
      <c r="I109" s="325"/>
    </row>
    <row r="110" spans="1:9" ht="139.05000000000001" customHeight="1" x14ac:dyDescent="0.3">
      <c r="A110" s="357"/>
      <c r="B110" s="347"/>
      <c r="C110" s="329"/>
      <c r="D110" s="332"/>
      <c r="E110" s="335"/>
      <c r="F110" s="338"/>
      <c r="G110" s="226" t="s">
        <v>323</v>
      </c>
      <c r="H110" s="326"/>
      <c r="I110" s="326"/>
    </row>
    <row r="111" spans="1:9" ht="78" customHeight="1" x14ac:dyDescent="0.3">
      <c r="A111" s="357"/>
      <c r="B111" s="347"/>
      <c r="C111" s="201" t="s">
        <v>365</v>
      </c>
      <c r="D111" s="202">
        <f>D36+D37+D42+D45+D52+D55+D56+D76</f>
        <v>61100000000</v>
      </c>
      <c r="E111" s="203"/>
      <c r="F111" s="204"/>
      <c r="G111" s="205"/>
      <c r="H111" s="206"/>
      <c r="I111" s="207"/>
    </row>
    <row r="112" spans="1:9" ht="78" customHeight="1" x14ac:dyDescent="0.3">
      <c r="A112" s="357"/>
      <c r="B112" s="348"/>
      <c r="C112" s="201" t="s">
        <v>366</v>
      </c>
      <c r="D112" s="187">
        <f>D111/B160</f>
        <v>2.5082101806239735E-3</v>
      </c>
      <c r="E112" s="167"/>
      <c r="F112" s="168"/>
      <c r="G112" s="169"/>
      <c r="H112" s="170"/>
      <c r="I112" s="164"/>
    </row>
    <row r="113" spans="1:9" ht="105" x14ac:dyDescent="0.3">
      <c r="A113" s="357"/>
      <c r="B113" s="368" t="s">
        <v>359</v>
      </c>
      <c r="C113" s="230" t="s">
        <v>187</v>
      </c>
      <c r="D113" s="147" t="s">
        <v>156</v>
      </c>
      <c r="E113" s="148" t="s">
        <v>156</v>
      </c>
      <c r="F113" s="157" t="s">
        <v>156</v>
      </c>
      <c r="G113" s="150" t="s">
        <v>188</v>
      </c>
      <c r="H113" s="151">
        <v>0</v>
      </c>
      <c r="I113" s="151">
        <v>1</v>
      </c>
    </row>
    <row r="114" spans="1:9" ht="120" x14ac:dyDescent="0.3">
      <c r="A114" s="357"/>
      <c r="B114" s="344"/>
      <c r="C114" s="230" t="s">
        <v>189</v>
      </c>
      <c r="D114" s="297">
        <v>25000000000</v>
      </c>
      <c r="E114" s="148">
        <v>1000000</v>
      </c>
      <c r="F114" s="157">
        <v>43944</v>
      </c>
      <c r="G114" s="150" t="s">
        <v>190</v>
      </c>
      <c r="H114" s="151">
        <v>1</v>
      </c>
      <c r="I114" s="113">
        <v>1</v>
      </c>
    </row>
    <row r="115" spans="1:9" ht="150" x14ac:dyDescent="0.3">
      <c r="A115" s="357"/>
      <c r="B115" s="344"/>
      <c r="C115" s="230" t="s">
        <v>396</v>
      </c>
      <c r="D115" s="297">
        <v>1500000000</v>
      </c>
      <c r="E115" s="150" t="s">
        <v>397</v>
      </c>
      <c r="F115" s="157">
        <v>44224</v>
      </c>
      <c r="G115" s="150" t="s">
        <v>398</v>
      </c>
      <c r="H115" s="147">
        <v>0</v>
      </c>
      <c r="I115" s="147">
        <v>0</v>
      </c>
    </row>
    <row r="116" spans="1:9" ht="150" x14ac:dyDescent="0.3">
      <c r="A116" s="357"/>
      <c r="B116" s="344"/>
      <c r="C116" s="228" t="s">
        <v>191</v>
      </c>
      <c r="D116" s="109" t="s">
        <v>156</v>
      </c>
      <c r="E116" s="110" t="s">
        <v>156</v>
      </c>
      <c r="F116" s="111">
        <v>43934</v>
      </c>
      <c r="G116" s="112" t="s">
        <v>192</v>
      </c>
      <c r="H116" s="113">
        <v>0</v>
      </c>
      <c r="I116" s="113">
        <v>1</v>
      </c>
    </row>
    <row r="117" spans="1:9" ht="90" x14ac:dyDescent="0.3">
      <c r="A117" s="357"/>
      <c r="B117" s="344"/>
      <c r="C117" s="228" t="s">
        <v>193</v>
      </c>
      <c r="D117" s="114" t="s">
        <v>156</v>
      </c>
      <c r="E117" s="114" t="s">
        <v>156</v>
      </c>
      <c r="F117" s="111">
        <v>43934</v>
      </c>
      <c r="G117" s="112" t="s">
        <v>194</v>
      </c>
      <c r="H117" s="113">
        <v>0</v>
      </c>
      <c r="I117" s="113">
        <v>1</v>
      </c>
    </row>
    <row r="118" spans="1:9" ht="90" x14ac:dyDescent="0.3">
      <c r="A118" s="357"/>
      <c r="B118" s="344"/>
      <c r="C118" s="229" t="s">
        <v>195</v>
      </c>
      <c r="D118" s="139">
        <v>25000000000</v>
      </c>
      <c r="E118" s="142">
        <v>1000000</v>
      </c>
      <c r="F118" s="143">
        <v>43945</v>
      </c>
      <c r="G118" s="144" t="s">
        <v>196</v>
      </c>
      <c r="H118" s="145">
        <v>0</v>
      </c>
      <c r="I118" s="145">
        <v>1</v>
      </c>
    </row>
    <row r="119" spans="1:9" ht="61.05" customHeight="1" x14ac:dyDescent="0.3">
      <c r="A119" s="357"/>
      <c r="B119" s="345"/>
      <c r="C119" s="193" t="s">
        <v>363</v>
      </c>
      <c r="D119" s="195">
        <f>D114+D115+D118</f>
        <v>51500000000</v>
      </c>
      <c r="E119" s="196"/>
      <c r="F119" s="197"/>
      <c r="G119" s="198"/>
      <c r="H119" s="199"/>
      <c r="I119" s="200"/>
    </row>
    <row r="120" spans="1:9" ht="58.05" customHeight="1" x14ac:dyDescent="0.3">
      <c r="A120" s="357"/>
      <c r="B120" s="346"/>
      <c r="C120" s="153" t="s">
        <v>364</v>
      </c>
      <c r="D120" s="184">
        <f>D119/B160</f>
        <v>2.1141215106732347E-3</v>
      </c>
      <c r="E120" s="158"/>
      <c r="F120" s="159"/>
      <c r="G120" s="160"/>
      <c r="H120" s="161"/>
      <c r="I120" s="162"/>
    </row>
    <row r="121" spans="1:9" ht="135" x14ac:dyDescent="0.3">
      <c r="A121" s="357"/>
      <c r="B121" s="369" t="s">
        <v>229</v>
      </c>
      <c r="C121" s="311" t="s">
        <v>384</v>
      </c>
      <c r="D121" s="165" t="s">
        <v>156</v>
      </c>
      <c r="E121" s="150" t="s">
        <v>156</v>
      </c>
      <c r="F121" s="166">
        <v>43942</v>
      </c>
      <c r="G121" s="165" t="s">
        <v>230</v>
      </c>
      <c r="H121" s="146">
        <v>1</v>
      </c>
      <c r="I121" s="146">
        <v>1</v>
      </c>
    </row>
    <row r="122" spans="1:9" ht="105" x14ac:dyDescent="0.3">
      <c r="A122" s="357"/>
      <c r="B122" s="370"/>
      <c r="C122" s="312"/>
      <c r="D122" s="117" t="s">
        <v>156</v>
      </c>
      <c r="E122" s="112" t="s">
        <v>156</v>
      </c>
      <c r="F122" s="118">
        <v>43942</v>
      </c>
      <c r="G122" s="117" t="s">
        <v>231</v>
      </c>
      <c r="H122" s="108">
        <v>1</v>
      </c>
      <c r="I122" s="108">
        <v>1</v>
      </c>
    </row>
    <row r="123" spans="1:9" ht="225" x14ac:dyDescent="0.3">
      <c r="A123" s="357"/>
      <c r="B123" s="370"/>
      <c r="C123" s="312"/>
      <c r="D123" s="282" t="s">
        <v>156</v>
      </c>
      <c r="E123" s="283" t="s">
        <v>156</v>
      </c>
      <c r="F123" s="118">
        <v>43942</v>
      </c>
      <c r="G123" s="112" t="s">
        <v>232</v>
      </c>
      <c r="H123" s="108">
        <v>1</v>
      </c>
      <c r="I123" s="108">
        <v>0</v>
      </c>
    </row>
    <row r="124" spans="1:9" ht="312.45" customHeight="1" x14ac:dyDescent="0.3">
      <c r="A124" s="357"/>
      <c r="B124" s="370"/>
      <c r="C124" s="311" t="s">
        <v>385</v>
      </c>
      <c r="D124" s="287" t="s">
        <v>156</v>
      </c>
      <c r="E124" s="288" t="s">
        <v>156</v>
      </c>
      <c r="F124" s="174">
        <v>44097</v>
      </c>
      <c r="G124" s="144" t="s">
        <v>389</v>
      </c>
      <c r="H124" s="140">
        <v>0</v>
      </c>
      <c r="I124" s="140">
        <v>0</v>
      </c>
    </row>
    <row r="125" spans="1:9" ht="139.19999999999999" customHeight="1" x14ac:dyDescent="0.3">
      <c r="A125" s="357"/>
      <c r="B125" s="370"/>
      <c r="C125" s="312"/>
      <c r="D125" s="372" t="s">
        <v>156</v>
      </c>
      <c r="E125" s="308" t="s">
        <v>156</v>
      </c>
      <c r="F125" s="174">
        <v>44118</v>
      </c>
      <c r="G125" s="144" t="s">
        <v>386</v>
      </c>
      <c r="H125" s="140">
        <v>0</v>
      </c>
      <c r="I125" s="140">
        <v>0</v>
      </c>
    </row>
    <row r="126" spans="1:9" ht="105" x14ac:dyDescent="0.3">
      <c r="A126" s="357"/>
      <c r="B126" s="370"/>
      <c r="C126" s="312"/>
      <c r="D126" s="373"/>
      <c r="E126" s="309"/>
      <c r="F126" s="174">
        <v>44118</v>
      </c>
      <c r="G126" s="144" t="s">
        <v>387</v>
      </c>
      <c r="H126" s="140">
        <v>0</v>
      </c>
      <c r="I126" s="140">
        <v>0</v>
      </c>
    </row>
    <row r="127" spans="1:9" ht="60" x14ac:dyDescent="0.3">
      <c r="A127" s="357"/>
      <c r="B127" s="371"/>
      <c r="C127" s="312"/>
      <c r="D127" s="374"/>
      <c r="E127" s="310"/>
      <c r="F127" s="174">
        <v>44118</v>
      </c>
      <c r="G127" s="144" t="s">
        <v>388</v>
      </c>
      <c r="H127" s="140">
        <v>0</v>
      </c>
      <c r="I127" s="140">
        <v>0</v>
      </c>
    </row>
    <row r="128" spans="1:9" ht="150" x14ac:dyDescent="0.3">
      <c r="A128" s="357"/>
      <c r="B128" s="255" t="s">
        <v>373</v>
      </c>
      <c r="C128" s="235" t="s">
        <v>371</v>
      </c>
      <c r="D128" s="128">
        <v>110000000000</v>
      </c>
      <c r="E128" s="144" t="s">
        <v>156</v>
      </c>
      <c r="F128" s="174">
        <v>44029</v>
      </c>
      <c r="G128" s="144" t="s">
        <v>372</v>
      </c>
      <c r="H128" s="140">
        <v>0</v>
      </c>
      <c r="I128" s="140">
        <v>0</v>
      </c>
    </row>
    <row r="129" spans="1:9" ht="75.599999999999994" thickBot="1" x14ac:dyDescent="0.35">
      <c r="A129" s="357"/>
      <c r="B129" s="254" t="s">
        <v>233</v>
      </c>
      <c r="C129" s="235" t="s">
        <v>234</v>
      </c>
      <c r="D129" s="128" t="s">
        <v>235</v>
      </c>
      <c r="E129" s="171">
        <v>30000</v>
      </c>
      <c r="F129" s="172">
        <v>43947</v>
      </c>
      <c r="G129" s="128" t="s">
        <v>236</v>
      </c>
      <c r="H129" s="140">
        <v>1</v>
      </c>
      <c r="I129" s="140">
        <v>0</v>
      </c>
    </row>
    <row r="130" spans="1:9" ht="106.05" customHeight="1" x14ac:dyDescent="0.3">
      <c r="A130" s="367"/>
      <c r="B130" s="250" t="s">
        <v>347</v>
      </c>
      <c r="C130" s="194"/>
      <c r="D130" s="217">
        <f>D34+D119+D111+D128</f>
        <v>232926000000</v>
      </c>
      <c r="E130" s="361" t="s">
        <v>349</v>
      </c>
      <c r="F130" s="362"/>
      <c r="G130" s="362"/>
      <c r="H130" s="362"/>
      <c r="I130" s="363"/>
    </row>
    <row r="131" spans="1:9" ht="108" customHeight="1" thickBot="1" x14ac:dyDescent="0.35">
      <c r="A131" s="367"/>
      <c r="B131" s="251" t="s">
        <v>348</v>
      </c>
      <c r="C131" s="173"/>
      <c r="D131" s="218">
        <f>D130/B160</f>
        <v>9.5618226600985221E-3</v>
      </c>
      <c r="E131" s="364"/>
      <c r="F131" s="365"/>
      <c r="G131" s="365"/>
      <c r="H131" s="365"/>
      <c r="I131" s="366"/>
    </row>
    <row r="132" spans="1:9" ht="81.45" customHeight="1" x14ac:dyDescent="0.3">
      <c r="A132" s="357" t="s">
        <v>362</v>
      </c>
      <c r="B132" s="352" t="s">
        <v>368</v>
      </c>
      <c r="C132" s="236" t="s">
        <v>204</v>
      </c>
      <c r="D132" s="165" t="s">
        <v>156</v>
      </c>
      <c r="E132" s="150" t="s">
        <v>156</v>
      </c>
      <c r="F132" s="149">
        <v>43910</v>
      </c>
      <c r="G132" s="150" t="s">
        <v>205</v>
      </c>
      <c r="H132" s="146">
        <v>1</v>
      </c>
      <c r="I132" s="146">
        <v>1</v>
      </c>
    </row>
    <row r="133" spans="1:9" ht="76.2" customHeight="1" x14ac:dyDescent="0.3">
      <c r="A133" s="357"/>
      <c r="B133" s="352"/>
      <c r="C133" s="231" t="s">
        <v>204</v>
      </c>
      <c r="D133" s="117" t="s">
        <v>156</v>
      </c>
      <c r="E133" s="112" t="s">
        <v>156</v>
      </c>
      <c r="F133" s="118">
        <v>43942</v>
      </c>
      <c r="G133" s="112" t="s">
        <v>206</v>
      </c>
      <c r="H133" s="108">
        <v>1</v>
      </c>
      <c r="I133" s="108">
        <v>1</v>
      </c>
    </row>
    <row r="134" spans="1:9" ht="75" x14ac:dyDescent="0.3">
      <c r="A134" s="357"/>
      <c r="B134" s="352"/>
      <c r="C134" s="231" t="s">
        <v>204</v>
      </c>
      <c r="D134" s="117" t="s">
        <v>156</v>
      </c>
      <c r="E134" s="112" t="s">
        <v>156</v>
      </c>
      <c r="F134" s="118">
        <v>43965</v>
      </c>
      <c r="G134" s="112" t="s">
        <v>207</v>
      </c>
      <c r="H134" s="108">
        <v>1</v>
      </c>
      <c r="I134" s="108">
        <v>1</v>
      </c>
    </row>
    <row r="135" spans="1:9" ht="75" x14ac:dyDescent="0.3">
      <c r="A135" s="357"/>
      <c r="B135" s="352"/>
      <c r="C135" s="277" t="s">
        <v>204</v>
      </c>
      <c r="D135" s="278" t="s">
        <v>156</v>
      </c>
      <c r="E135" s="279" t="s">
        <v>156</v>
      </c>
      <c r="F135" s="280">
        <v>44007</v>
      </c>
      <c r="G135" s="279" t="s">
        <v>382</v>
      </c>
      <c r="H135" s="281">
        <v>1</v>
      </c>
      <c r="I135" s="281">
        <v>1</v>
      </c>
    </row>
    <row r="136" spans="1:9" ht="75" x14ac:dyDescent="0.3">
      <c r="A136" s="357"/>
      <c r="B136" s="352"/>
      <c r="C136" s="231" t="s">
        <v>204</v>
      </c>
      <c r="D136" s="117" t="s">
        <v>156</v>
      </c>
      <c r="E136" s="112" t="s">
        <v>156</v>
      </c>
      <c r="F136" s="118">
        <v>44056</v>
      </c>
      <c r="G136" s="112" t="s">
        <v>381</v>
      </c>
      <c r="H136" s="108">
        <v>0</v>
      </c>
      <c r="I136" s="108">
        <v>1</v>
      </c>
    </row>
    <row r="137" spans="1:9" ht="75" x14ac:dyDescent="0.3">
      <c r="A137" s="357"/>
      <c r="B137" s="352"/>
      <c r="C137" s="231" t="s">
        <v>204</v>
      </c>
      <c r="D137" s="117" t="s">
        <v>156</v>
      </c>
      <c r="E137" s="112" t="s">
        <v>156</v>
      </c>
      <c r="F137" s="118">
        <v>44098</v>
      </c>
      <c r="G137" s="112" t="s">
        <v>383</v>
      </c>
      <c r="H137" s="108">
        <v>0</v>
      </c>
      <c r="I137" s="108">
        <v>1</v>
      </c>
    </row>
    <row r="138" spans="1:9" ht="136.05000000000001" customHeight="1" x14ac:dyDescent="0.3">
      <c r="A138" s="357"/>
      <c r="B138" s="352"/>
      <c r="C138" s="231" t="s">
        <v>208</v>
      </c>
      <c r="D138" s="117" t="s">
        <v>156</v>
      </c>
      <c r="E138" s="112" t="s">
        <v>156</v>
      </c>
      <c r="F138" s="118">
        <v>43910</v>
      </c>
      <c r="G138" s="112" t="s">
        <v>209</v>
      </c>
      <c r="H138" s="108">
        <v>1</v>
      </c>
      <c r="I138" s="108">
        <v>1</v>
      </c>
    </row>
    <row r="139" spans="1:9" ht="238.05" customHeight="1" x14ac:dyDescent="0.3">
      <c r="A139" s="357"/>
      <c r="B139" s="352"/>
      <c r="C139" s="231" t="s">
        <v>208</v>
      </c>
      <c r="D139" s="117" t="s">
        <v>156</v>
      </c>
      <c r="E139" s="112" t="s">
        <v>156</v>
      </c>
      <c r="F139" s="118">
        <v>43910</v>
      </c>
      <c r="G139" s="112" t="s">
        <v>210</v>
      </c>
      <c r="H139" s="108">
        <v>1</v>
      </c>
      <c r="I139" s="108">
        <v>0</v>
      </c>
    </row>
    <row r="140" spans="1:9" ht="118.95" customHeight="1" x14ac:dyDescent="0.3">
      <c r="A140" s="357"/>
      <c r="B140" s="352"/>
      <c r="C140" s="231" t="s">
        <v>211</v>
      </c>
      <c r="D140" s="119" t="s">
        <v>212</v>
      </c>
      <c r="E140" s="112" t="s">
        <v>156</v>
      </c>
      <c r="F140" s="118">
        <v>43909</v>
      </c>
      <c r="G140" s="112" t="s">
        <v>213</v>
      </c>
      <c r="H140" s="108">
        <v>1</v>
      </c>
      <c r="I140" s="108">
        <v>1</v>
      </c>
    </row>
    <row r="141" spans="1:9" ht="90" x14ac:dyDescent="0.3">
      <c r="A141" s="357"/>
      <c r="B141" s="352"/>
      <c r="C141" s="231" t="s">
        <v>214</v>
      </c>
      <c r="D141" s="117" t="s">
        <v>215</v>
      </c>
      <c r="E141" s="112" t="s">
        <v>156</v>
      </c>
      <c r="F141" s="118">
        <v>43899</v>
      </c>
      <c r="G141" s="112" t="s">
        <v>216</v>
      </c>
      <c r="H141" s="108">
        <v>1</v>
      </c>
      <c r="I141" s="108">
        <v>1</v>
      </c>
    </row>
    <row r="142" spans="1:9" ht="128.55000000000001" customHeight="1" x14ac:dyDescent="0.3">
      <c r="A142" s="357"/>
      <c r="B142" s="352"/>
      <c r="C142" s="231" t="s">
        <v>217</v>
      </c>
      <c r="D142" s="117">
        <v>50000000000</v>
      </c>
      <c r="E142" s="112" t="s">
        <v>156</v>
      </c>
      <c r="F142" s="118">
        <v>43910</v>
      </c>
      <c r="G142" s="112" t="s">
        <v>218</v>
      </c>
      <c r="H142" s="108">
        <v>1</v>
      </c>
      <c r="I142" s="108">
        <v>1</v>
      </c>
    </row>
    <row r="143" spans="1:9" ht="112.2" customHeight="1" x14ac:dyDescent="0.3">
      <c r="A143" s="357"/>
      <c r="B143" s="352"/>
      <c r="C143" s="231" t="s">
        <v>219</v>
      </c>
      <c r="D143" s="117" t="s">
        <v>156</v>
      </c>
      <c r="E143" s="112" t="s">
        <v>156</v>
      </c>
      <c r="F143" s="118">
        <v>43910</v>
      </c>
      <c r="G143" s="112" t="s">
        <v>220</v>
      </c>
      <c r="H143" s="108">
        <v>1</v>
      </c>
      <c r="I143" s="108">
        <v>1</v>
      </c>
    </row>
    <row r="144" spans="1:9" ht="118.95" customHeight="1" x14ac:dyDescent="0.3">
      <c r="A144" s="357"/>
      <c r="B144" s="352"/>
      <c r="C144" s="358" t="s">
        <v>201</v>
      </c>
      <c r="D144" s="165">
        <v>250000000000</v>
      </c>
      <c r="E144" s="150" t="s">
        <v>156</v>
      </c>
      <c r="F144" s="166">
        <v>43942</v>
      </c>
      <c r="G144" s="150" t="s">
        <v>202</v>
      </c>
      <c r="H144" s="146">
        <v>1</v>
      </c>
      <c r="I144" s="146">
        <v>1</v>
      </c>
    </row>
    <row r="145" spans="1:9" ht="135" customHeight="1" x14ac:dyDescent="0.3">
      <c r="A145" s="357"/>
      <c r="B145" s="352"/>
      <c r="C145" s="359"/>
      <c r="D145" s="128">
        <v>100000000000</v>
      </c>
      <c r="E145" s="144" t="s">
        <v>156</v>
      </c>
      <c r="F145" s="174">
        <v>43942</v>
      </c>
      <c r="G145" s="144" t="s">
        <v>203</v>
      </c>
      <c r="H145" s="140">
        <v>1</v>
      </c>
      <c r="I145" s="140">
        <v>1</v>
      </c>
    </row>
    <row r="146" spans="1:9" ht="102" customHeight="1" x14ac:dyDescent="0.3">
      <c r="A146" s="357"/>
      <c r="B146" s="352"/>
      <c r="C146" s="359"/>
      <c r="D146" s="117" t="s">
        <v>156</v>
      </c>
      <c r="E146" s="112" t="s">
        <v>156</v>
      </c>
      <c r="F146" s="118">
        <v>43942</v>
      </c>
      <c r="G146" s="112" t="s">
        <v>221</v>
      </c>
      <c r="H146" s="108">
        <v>1</v>
      </c>
      <c r="I146" s="108">
        <v>0</v>
      </c>
    </row>
    <row r="147" spans="1:9" ht="136.19999999999999" customHeight="1" x14ac:dyDescent="0.3">
      <c r="A147" s="357"/>
      <c r="B147" s="352"/>
      <c r="C147" s="359"/>
      <c r="D147" s="117" t="s">
        <v>156</v>
      </c>
      <c r="E147" s="112" t="s">
        <v>156</v>
      </c>
      <c r="F147" s="118">
        <v>43942</v>
      </c>
      <c r="G147" s="112" t="s">
        <v>222</v>
      </c>
      <c r="H147" s="108">
        <v>1</v>
      </c>
      <c r="I147" s="108">
        <v>1</v>
      </c>
    </row>
    <row r="148" spans="1:9" ht="143.55000000000001" customHeight="1" x14ac:dyDescent="0.3">
      <c r="A148" s="357"/>
      <c r="B148" s="352"/>
      <c r="C148" s="359"/>
      <c r="D148" s="117" t="s">
        <v>156</v>
      </c>
      <c r="E148" s="112" t="s">
        <v>156</v>
      </c>
      <c r="F148" s="118">
        <v>43942</v>
      </c>
      <c r="G148" s="112" t="s">
        <v>223</v>
      </c>
      <c r="H148" s="113">
        <v>1</v>
      </c>
      <c r="I148" s="108">
        <v>1</v>
      </c>
    </row>
    <row r="149" spans="1:9" ht="104.55" customHeight="1" x14ac:dyDescent="0.3">
      <c r="A149" s="357"/>
      <c r="B149" s="352"/>
      <c r="C149" s="359"/>
      <c r="D149" s="117">
        <v>150000000000</v>
      </c>
      <c r="E149" s="112" t="s">
        <v>156</v>
      </c>
      <c r="F149" s="118">
        <v>43942</v>
      </c>
      <c r="G149" s="112" t="s">
        <v>224</v>
      </c>
      <c r="H149" s="108">
        <v>1</v>
      </c>
      <c r="I149" s="108">
        <v>0</v>
      </c>
    </row>
    <row r="150" spans="1:9" ht="81" customHeight="1" x14ac:dyDescent="0.3">
      <c r="A150" s="357"/>
      <c r="B150" s="352"/>
      <c r="C150" s="359"/>
      <c r="D150" s="117">
        <v>50000000000</v>
      </c>
      <c r="E150" s="112" t="s">
        <v>156</v>
      </c>
      <c r="F150" s="118">
        <v>43942</v>
      </c>
      <c r="G150" s="112" t="s">
        <v>225</v>
      </c>
      <c r="H150" s="108">
        <v>1</v>
      </c>
      <c r="I150" s="108">
        <v>0</v>
      </c>
    </row>
    <row r="151" spans="1:9" ht="154.19999999999999" customHeight="1" x14ac:dyDescent="0.3">
      <c r="A151" s="357"/>
      <c r="B151" s="352"/>
      <c r="C151" s="359"/>
      <c r="D151" s="117">
        <v>100000000000</v>
      </c>
      <c r="E151" s="112" t="s">
        <v>156</v>
      </c>
      <c r="F151" s="118">
        <v>43942</v>
      </c>
      <c r="G151" s="112" t="s">
        <v>226</v>
      </c>
      <c r="H151" s="108">
        <v>1</v>
      </c>
      <c r="I151" s="108">
        <v>1</v>
      </c>
    </row>
    <row r="152" spans="1:9" ht="82.2" customHeight="1" x14ac:dyDescent="0.3">
      <c r="A152" s="357"/>
      <c r="B152" s="352"/>
      <c r="C152" s="359"/>
      <c r="D152" s="117">
        <v>100000000000</v>
      </c>
      <c r="E152" s="112" t="s">
        <v>156</v>
      </c>
      <c r="F152" s="118">
        <v>43942</v>
      </c>
      <c r="G152" s="112" t="s">
        <v>227</v>
      </c>
      <c r="H152" s="108">
        <v>1</v>
      </c>
      <c r="I152" s="108">
        <v>0</v>
      </c>
    </row>
    <row r="153" spans="1:9" ht="82.8" customHeight="1" thickBot="1" x14ac:dyDescent="0.35">
      <c r="A153" s="357"/>
      <c r="B153" s="352"/>
      <c r="C153" s="360"/>
      <c r="D153" s="117" t="s">
        <v>156</v>
      </c>
      <c r="E153" s="112" t="s">
        <v>156</v>
      </c>
      <c r="F153" s="118">
        <v>43942</v>
      </c>
      <c r="G153" s="112" t="s">
        <v>228</v>
      </c>
      <c r="H153" s="108">
        <v>1</v>
      </c>
      <c r="I153" s="108">
        <v>1</v>
      </c>
    </row>
    <row r="154" spans="1:9" ht="52.2" x14ac:dyDescent="0.3">
      <c r="A154" s="357"/>
      <c r="B154" s="252" t="s">
        <v>360</v>
      </c>
      <c r="C154" s="188"/>
      <c r="D154" s="219">
        <f>D142+D144+D145+D149+D150+D151+D152</f>
        <v>800000000000</v>
      </c>
      <c r="E154" s="316" t="s">
        <v>354</v>
      </c>
      <c r="F154" s="317"/>
      <c r="G154" s="317"/>
      <c r="H154" s="317"/>
      <c r="I154" s="318"/>
    </row>
    <row r="155" spans="1:9" ht="70.2" thickBot="1" x14ac:dyDescent="0.35">
      <c r="A155" s="357"/>
      <c r="B155" s="253" t="s">
        <v>361</v>
      </c>
      <c r="C155" s="152"/>
      <c r="D155" s="220">
        <f>D154/B160</f>
        <v>3.2840722495894911E-2</v>
      </c>
      <c r="E155" s="319"/>
      <c r="F155" s="320"/>
      <c r="G155" s="320"/>
      <c r="H155" s="320"/>
      <c r="I155" s="321"/>
    </row>
    <row r="156" spans="1:9" ht="15" thickBot="1" x14ac:dyDescent="0.35">
      <c r="A156" s="256"/>
    </row>
    <row r="157" spans="1:9" ht="87" x14ac:dyDescent="0.3">
      <c r="A157" s="221" t="s">
        <v>356</v>
      </c>
      <c r="B157" s="322">
        <f>C27+D130+D154</f>
        <v>1363944800000</v>
      </c>
      <c r="C157" s="323"/>
      <c r="D157" s="323"/>
      <c r="E157" s="191"/>
      <c r="F157" s="191"/>
      <c r="G157" s="191"/>
      <c r="H157" s="191"/>
      <c r="I157" s="192"/>
    </row>
    <row r="158" spans="1:9" ht="87.6" thickBot="1" x14ac:dyDescent="0.35">
      <c r="A158" s="222" t="s">
        <v>357</v>
      </c>
      <c r="B158" s="315">
        <f>B157/B160</f>
        <v>5.5991165845648602E-2</v>
      </c>
      <c r="C158" s="315"/>
      <c r="D158" s="315"/>
      <c r="E158" s="189"/>
      <c r="F158" s="189"/>
      <c r="G158" s="189"/>
      <c r="H158" s="189"/>
      <c r="I158" s="190"/>
    </row>
    <row r="160" spans="1:9" ht="34.799999999999997" x14ac:dyDescent="0.3">
      <c r="A160" s="224" t="s">
        <v>344</v>
      </c>
      <c r="B160" s="313">
        <v>24360000000000</v>
      </c>
      <c r="C160" s="314"/>
    </row>
  </sheetData>
  <mergeCells count="98">
    <mergeCell ref="A132:A155"/>
    <mergeCell ref="B132:B153"/>
    <mergeCell ref="C144:C153"/>
    <mergeCell ref="C121:C123"/>
    <mergeCell ref="E130:I131"/>
    <mergeCell ref="A29:A131"/>
    <mergeCell ref="B113:B120"/>
    <mergeCell ref="B121:B127"/>
    <mergeCell ref="D125:D127"/>
    <mergeCell ref="I88:I92"/>
    <mergeCell ref="I76:I87"/>
    <mergeCell ref="E88:E92"/>
    <mergeCell ref="H76:H87"/>
    <mergeCell ref="I52:I54"/>
    <mergeCell ref="E72:E75"/>
    <mergeCell ref="B36:B112"/>
    <mergeCell ref="B5:B12"/>
    <mergeCell ref="B18:B21"/>
    <mergeCell ref="B22:B24"/>
    <mergeCell ref="B13:B14"/>
    <mergeCell ref="A5:A28"/>
    <mergeCell ref="C27:D27"/>
    <mergeCell ref="C28:D28"/>
    <mergeCell ref="B29:B35"/>
    <mergeCell ref="B15:B17"/>
    <mergeCell ref="C45:C51"/>
    <mergeCell ref="D45:D51"/>
    <mergeCell ref="C37:C41"/>
    <mergeCell ref="C88:C92"/>
    <mergeCell ref="D88:D92"/>
    <mergeCell ref="C57:C71"/>
    <mergeCell ref="D57:D71"/>
    <mergeCell ref="C42:C44"/>
    <mergeCell ref="I72:I75"/>
    <mergeCell ref="C76:C87"/>
    <mergeCell ref="D76:D87"/>
    <mergeCell ref="E76:E87"/>
    <mergeCell ref="F76:F87"/>
    <mergeCell ref="C72:C75"/>
    <mergeCell ref="E57:E71"/>
    <mergeCell ref="F57:F71"/>
    <mergeCell ref="H57:H71"/>
    <mergeCell ref="F72:F75"/>
    <mergeCell ref="H72:H75"/>
    <mergeCell ref="H88:H92"/>
    <mergeCell ref="I37:I41"/>
    <mergeCell ref="F88:F92"/>
    <mergeCell ref="I42:I44"/>
    <mergeCell ref="D31:D32"/>
    <mergeCell ref="I57:I71"/>
    <mergeCell ref="D72:D75"/>
    <mergeCell ref="E37:E41"/>
    <mergeCell ref="F37:F41"/>
    <mergeCell ref="H37:H41"/>
    <mergeCell ref="D42:D44"/>
    <mergeCell ref="E42:E44"/>
    <mergeCell ref="F42:F44"/>
    <mergeCell ref="H42:H44"/>
    <mergeCell ref="D37:D41"/>
    <mergeCell ref="I45:I51"/>
    <mergeCell ref="E45:E51"/>
    <mergeCell ref="F45:F51"/>
    <mergeCell ref="H45:H51"/>
    <mergeCell ref="C52:C54"/>
    <mergeCell ref="D52:D54"/>
    <mergeCell ref="E52:E54"/>
    <mergeCell ref="F52:F54"/>
    <mergeCell ref="H52:H54"/>
    <mergeCell ref="I93:I98"/>
    <mergeCell ref="C99:C102"/>
    <mergeCell ref="D99:D102"/>
    <mergeCell ref="E99:E102"/>
    <mergeCell ref="F99:F102"/>
    <mergeCell ref="H99:H102"/>
    <mergeCell ref="I99:I102"/>
    <mergeCell ref="C93:C98"/>
    <mergeCell ref="D93:D98"/>
    <mergeCell ref="E93:E98"/>
    <mergeCell ref="F93:F98"/>
    <mergeCell ref="H93:H98"/>
    <mergeCell ref="I103:I105"/>
    <mergeCell ref="C106:C110"/>
    <mergeCell ref="D106:D110"/>
    <mergeCell ref="E106:E110"/>
    <mergeCell ref="F106:F110"/>
    <mergeCell ref="H106:H110"/>
    <mergeCell ref="I106:I110"/>
    <mergeCell ref="C103:C105"/>
    <mergeCell ref="D103:D105"/>
    <mergeCell ref="E103:E105"/>
    <mergeCell ref="F103:F105"/>
    <mergeCell ref="H103:H105"/>
    <mergeCell ref="E125:E127"/>
    <mergeCell ref="C124:C127"/>
    <mergeCell ref="B160:C160"/>
    <mergeCell ref="B158:D158"/>
    <mergeCell ref="E154:I155"/>
    <mergeCell ref="B157:D15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409"/>
  <sheetViews>
    <sheetView topLeftCell="A3" zoomScale="90" zoomScaleNormal="90" workbookViewId="0">
      <selection activeCell="B4" sqref="B4"/>
    </sheetView>
  </sheetViews>
  <sheetFormatPr baseColWidth="10" defaultColWidth="8.77734375" defaultRowHeight="14.4" x14ac:dyDescent="0.3"/>
  <cols>
    <col min="1" max="1" width="15" style="64" customWidth="1"/>
    <col min="2" max="2" width="54.33203125" style="64" customWidth="1"/>
    <col min="3" max="3" width="36.77734375" style="64" customWidth="1"/>
    <col min="4" max="4" width="31.77734375" style="64" customWidth="1"/>
    <col min="5" max="5" width="29.6640625" style="64" customWidth="1"/>
    <col min="6" max="14" width="21.77734375" style="64" customWidth="1"/>
    <col min="15" max="15" width="8.77734375" style="64"/>
    <col min="16" max="16" width="12.6640625" style="64" customWidth="1"/>
    <col min="17" max="17" width="19" style="64" bestFit="1" customWidth="1"/>
    <col min="18" max="18" width="17.77734375" style="64" bestFit="1" customWidth="1"/>
    <col min="19" max="20" width="16.33203125" style="64" bestFit="1" customWidth="1"/>
    <col min="21" max="21" width="24.33203125" style="64" bestFit="1" customWidth="1"/>
    <col min="22" max="22" width="18.6640625" style="64" bestFit="1" customWidth="1"/>
    <col min="23" max="23" width="20" style="64" bestFit="1" customWidth="1"/>
    <col min="24" max="24" width="19.44140625" style="64" bestFit="1" customWidth="1"/>
    <col min="25" max="25" width="14.77734375" style="64" customWidth="1"/>
    <col min="26" max="26" width="8.77734375" style="64" customWidth="1"/>
    <col min="27" max="27" width="17.6640625" style="64" bestFit="1" customWidth="1"/>
    <col min="28" max="28" width="16.33203125" style="64" bestFit="1" customWidth="1"/>
    <col min="29" max="29" width="15.6640625" style="64" customWidth="1"/>
    <col min="30" max="30" width="16.33203125" style="64" customWidth="1"/>
    <col min="31" max="31" width="16.33203125" style="64" bestFit="1" customWidth="1"/>
    <col min="32" max="32" width="25" style="64" bestFit="1" customWidth="1"/>
    <col min="33" max="33" width="19" style="64" bestFit="1" customWidth="1"/>
    <col min="34" max="34" width="20" style="64" customWidth="1"/>
    <col min="35" max="35" width="0.109375" style="64" customWidth="1"/>
    <col min="36" max="36" width="96.44140625" style="64" customWidth="1"/>
    <col min="37" max="37" width="19.109375" style="64" bestFit="1" customWidth="1"/>
    <col min="38" max="38" width="20.109375" style="64" bestFit="1" customWidth="1"/>
    <col min="39" max="39" width="13.109375" style="64" bestFit="1" customWidth="1"/>
    <col min="40" max="40" width="8.77734375" style="64" customWidth="1"/>
    <col min="41" max="41" width="9.6640625" style="64" bestFit="1" customWidth="1"/>
    <col min="42" max="42" width="9.109375" style="64" bestFit="1" customWidth="1"/>
    <col min="43" max="43" width="24.33203125" style="64" bestFit="1" customWidth="1"/>
    <col min="44" max="45" width="19.77734375" style="64" bestFit="1" customWidth="1"/>
    <col min="46" max="46" width="8.77734375" style="64"/>
    <col min="47" max="47" width="9.33203125" style="64" customWidth="1"/>
    <col min="48" max="50" width="17.44140625" style="64" customWidth="1"/>
    <col min="51" max="51" width="15.44140625" style="64" customWidth="1"/>
    <col min="52" max="52" width="17.44140625" style="64" customWidth="1"/>
    <col min="53" max="53" width="15.44140625" style="64" customWidth="1"/>
    <col min="54" max="54" width="16.109375" style="64" customWidth="1"/>
    <col min="55" max="55" width="17.44140625" style="64" customWidth="1"/>
    <col min="56" max="56" width="8.77734375" style="64" customWidth="1"/>
    <col min="57" max="68" width="9" style="64" customWidth="1"/>
    <col min="69" max="74" width="9" style="64" bestFit="1" customWidth="1"/>
    <col min="75" max="16384" width="8.77734375" style="64"/>
  </cols>
  <sheetData>
    <row r="1" spans="1:67" ht="17.399999999999999" x14ac:dyDescent="0.3">
      <c r="A1" s="258" t="s">
        <v>378</v>
      </c>
    </row>
    <row r="3" spans="1:67" ht="15.6" x14ac:dyDescent="0.3">
      <c r="A3" s="260" t="s">
        <v>140</v>
      </c>
      <c r="B3" s="121"/>
    </row>
    <row r="4" spans="1:67" x14ac:dyDescent="0.3">
      <c r="A4" s="121"/>
      <c r="B4" s="121"/>
    </row>
    <row r="5" spans="1:67" x14ac:dyDescent="0.3">
      <c r="A5" s="122" t="s">
        <v>1</v>
      </c>
      <c r="B5" s="121"/>
    </row>
    <row r="6" spans="1:67" x14ac:dyDescent="0.3">
      <c r="A6" s="123" t="s">
        <v>2</v>
      </c>
      <c r="B6" s="121"/>
    </row>
    <row r="8" spans="1:67" x14ac:dyDescent="0.3">
      <c r="A8" s="67"/>
    </row>
    <row r="9" spans="1:67" hidden="1" x14ac:dyDescent="0.3"/>
    <row r="10" spans="1:67" hidden="1" x14ac:dyDescent="0.3"/>
    <row r="11" spans="1:67" hidden="1" x14ac:dyDescent="0.3">
      <c r="A11" s="78"/>
      <c r="B11" s="79" t="s">
        <v>46</v>
      </c>
      <c r="C11" s="79" t="s">
        <v>47</v>
      </c>
      <c r="D11" s="79" t="s">
        <v>48</v>
      </c>
      <c r="E11" s="79" t="s">
        <v>49</v>
      </c>
      <c r="F11" s="79" t="s">
        <v>50</v>
      </c>
      <c r="G11" s="79" t="s">
        <v>51</v>
      </c>
      <c r="H11" s="79" t="s">
        <v>52</v>
      </c>
      <c r="I11" s="79" t="s">
        <v>53</v>
      </c>
      <c r="J11" s="79" t="s">
        <v>54</v>
      </c>
      <c r="K11" s="79" t="s">
        <v>55</v>
      </c>
      <c r="L11" s="79" t="s">
        <v>56</v>
      </c>
      <c r="M11" s="79" t="s">
        <v>57</v>
      </c>
      <c r="N11" s="79" t="s">
        <v>58</v>
      </c>
      <c r="P11" s="78"/>
      <c r="Q11" s="79" t="s">
        <v>46</v>
      </c>
      <c r="R11" s="79" t="s">
        <v>47</v>
      </c>
      <c r="S11" s="79" t="s">
        <v>49</v>
      </c>
      <c r="T11" s="79" t="s">
        <v>50</v>
      </c>
      <c r="U11" s="79" t="s">
        <v>51</v>
      </c>
      <c r="V11" s="79" t="s">
        <v>54</v>
      </c>
      <c r="W11" s="79" t="s">
        <v>56</v>
      </c>
      <c r="X11" s="79" t="s">
        <v>57</v>
      </c>
    </row>
    <row r="12" spans="1:67" ht="316.8" hidden="1" x14ac:dyDescent="0.3">
      <c r="A12" s="78" t="s">
        <v>3</v>
      </c>
      <c r="B12" s="79" t="s">
        <v>4</v>
      </c>
      <c r="C12" s="79" t="s">
        <v>5</v>
      </c>
      <c r="D12" s="79" t="s">
        <v>6</v>
      </c>
      <c r="E12" s="79" t="s">
        <v>7</v>
      </c>
      <c r="F12" s="79" t="s">
        <v>8</v>
      </c>
      <c r="G12" s="79" t="s">
        <v>9</v>
      </c>
      <c r="H12" s="79" t="s">
        <v>10</v>
      </c>
      <c r="I12" s="79" t="s">
        <v>11</v>
      </c>
      <c r="J12" s="79" t="s">
        <v>12</v>
      </c>
      <c r="K12" s="79" t="s">
        <v>13</v>
      </c>
      <c r="L12" s="79" t="s">
        <v>14</v>
      </c>
      <c r="M12" s="79" t="s">
        <v>15</v>
      </c>
      <c r="N12" s="79" t="s">
        <v>16</v>
      </c>
      <c r="P12" s="78" t="s">
        <v>3</v>
      </c>
      <c r="Q12" s="79" t="s">
        <v>4</v>
      </c>
      <c r="R12" s="79" t="s">
        <v>5</v>
      </c>
      <c r="S12" s="79" t="s">
        <v>7</v>
      </c>
      <c r="T12" s="79" t="s">
        <v>8</v>
      </c>
      <c r="U12" s="79" t="s">
        <v>9</v>
      </c>
      <c r="V12" s="79" t="s">
        <v>12</v>
      </c>
      <c r="W12" s="79" t="s">
        <v>14</v>
      </c>
      <c r="X12" s="79" t="s">
        <v>15</v>
      </c>
      <c r="AV12" s="79" t="s">
        <v>3</v>
      </c>
      <c r="AW12" s="79" t="s">
        <v>87</v>
      </c>
      <c r="AX12" s="79" t="s">
        <v>88</v>
      </c>
      <c r="AY12" s="79" t="s">
        <v>87</v>
      </c>
      <c r="AZ12" s="79" t="s">
        <v>88</v>
      </c>
      <c r="BA12" s="79" t="s">
        <v>89</v>
      </c>
      <c r="BB12" s="79" t="s">
        <v>90</v>
      </c>
      <c r="BC12" s="79" t="s">
        <v>91</v>
      </c>
      <c r="BD12" s="79" t="s">
        <v>92</v>
      </c>
      <c r="BE12" s="79" t="s">
        <v>93</v>
      </c>
      <c r="BF12" s="79" t="s">
        <v>94</v>
      </c>
      <c r="BG12" s="79" t="s">
        <v>95</v>
      </c>
      <c r="BH12" s="79" t="s">
        <v>96</v>
      </c>
      <c r="BI12" s="79" t="s">
        <v>97</v>
      </c>
      <c r="BJ12" s="79" t="s">
        <v>98</v>
      </c>
      <c r="BK12" s="79" t="s">
        <v>99</v>
      </c>
      <c r="BL12" s="79" t="s">
        <v>100</v>
      </c>
      <c r="BM12" s="79" t="s">
        <v>101</v>
      </c>
      <c r="BN12" s="79" t="s">
        <v>102</v>
      </c>
      <c r="BO12" s="79" t="s">
        <v>87</v>
      </c>
    </row>
    <row r="13" spans="1:67" ht="43.2" hidden="1" x14ac:dyDescent="0.3">
      <c r="A13" s="78" t="s">
        <v>17</v>
      </c>
      <c r="B13" s="80" t="s">
        <v>18</v>
      </c>
      <c r="C13" s="80" t="s">
        <v>18</v>
      </c>
      <c r="D13" s="80" t="s">
        <v>18</v>
      </c>
      <c r="E13" s="80" t="s">
        <v>19</v>
      </c>
      <c r="F13" s="80" t="s">
        <v>19</v>
      </c>
      <c r="G13" s="80" t="s">
        <v>18</v>
      </c>
      <c r="H13" s="80" t="s">
        <v>18</v>
      </c>
      <c r="I13" s="80" t="s">
        <v>18</v>
      </c>
      <c r="J13" s="80" t="s">
        <v>18</v>
      </c>
      <c r="K13" s="80" t="s">
        <v>19</v>
      </c>
      <c r="L13" s="80" t="s">
        <v>18</v>
      </c>
      <c r="M13" s="80" t="s">
        <v>18</v>
      </c>
      <c r="N13" s="80" t="s">
        <v>18</v>
      </c>
      <c r="P13" s="78" t="s">
        <v>17</v>
      </c>
      <c r="Q13" s="80" t="s">
        <v>18</v>
      </c>
      <c r="R13" s="80" t="s">
        <v>18</v>
      </c>
      <c r="S13" s="80" t="s">
        <v>19</v>
      </c>
      <c r="T13" s="80" t="s">
        <v>19</v>
      </c>
      <c r="U13" s="80" t="s">
        <v>18</v>
      </c>
      <c r="V13" s="80" t="s">
        <v>18</v>
      </c>
      <c r="W13" s="80" t="s">
        <v>18</v>
      </c>
      <c r="X13" s="80" t="s">
        <v>18</v>
      </c>
      <c r="AV13" s="79" t="s">
        <v>17</v>
      </c>
      <c r="AW13" s="79" t="s">
        <v>145</v>
      </c>
      <c r="AX13" s="79" t="s">
        <v>145</v>
      </c>
      <c r="AY13" s="79" t="s">
        <v>145</v>
      </c>
      <c r="AZ13" s="79" t="s">
        <v>145</v>
      </c>
      <c r="BA13" s="79" t="s">
        <v>145</v>
      </c>
      <c r="BB13" s="79" t="s">
        <v>145</v>
      </c>
      <c r="BC13" s="79" t="s">
        <v>145</v>
      </c>
      <c r="BD13" s="79" t="s">
        <v>145</v>
      </c>
      <c r="BE13" s="79" t="s">
        <v>145</v>
      </c>
      <c r="BF13" s="79" t="s">
        <v>145</v>
      </c>
      <c r="BG13" s="79" t="s">
        <v>145</v>
      </c>
      <c r="BH13" s="79" t="s">
        <v>145</v>
      </c>
      <c r="BI13" s="79" t="s">
        <v>145</v>
      </c>
      <c r="BJ13" s="79" t="s">
        <v>145</v>
      </c>
      <c r="BK13" s="79" t="s">
        <v>145</v>
      </c>
      <c r="BL13" s="79" t="s">
        <v>145</v>
      </c>
      <c r="BM13" s="79" t="s">
        <v>145</v>
      </c>
      <c r="BN13" s="79" t="s">
        <v>145</v>
      </c>
      <c r="BO13" s="79" t="s">
        <v>145</v>
      </c>
    </row>
    <row r="14" spans="1:67" hidden="1" x14ac:dyDescent="0.3">
      <c r="A14" s="78" t="s">
        <v>20</v>
      </c>
      <c r="B14" s="80" t="s">
        <v>21</v>
      </c>
      <c r="C14" s="80" t="s">
        <v>21</v>
      </c>
      <c r="D14" s="80" t="s">
        <v>21</v>
      </c>
      <c r="E14" s="80" t="s">
        <v>21</v>
      </c>
      <c r="F14" s="80" t="s">
        <v>21</v>
      </c>
      <c r="G14" s="80" t="s">
        <v>21</v>
      </c>
      <c r="H14" s="80" t="s">
        <v>21</v>
      </c>
      <c r="I14" s="80" t="s">
        <v>21</v>
      </c>
      <c r="J14" s="80" t="s">
        <v>21</v>
      </c>
      <c r="K14" s="80" t="s">
        <v>21</v>
      </c>
      <c r="L14" s="80" t="s">
        <v>21</v>
      </c>
      <c r="M14" s="80" t="s">
        <v>21</v>
      </c>
      <c r="N14" s="80" t="s">
        <v>21</v>
      </c>
      <c r="P14" s="78" t="s">
        <v>20</v>
      </c>
      <c r="Q14" s="80" t="s">
        <v>21</v>
      </c>
      <c r="R14" s="80" t="s">
        <v>21</v>
      </c>
      <c r="S14" s="80" t="s">
        <v>21</v>
      </c>
      <c r="T14" s="80" t="s">
        <v>21</v>
      </c>
      <c r="U14" s="80" t="s">
        <v>21</v>
      </c>
      <c r="V14" s="80" t="s">
        <v>21</v>
      </c>
      <c r="W14" s="80" t="s">
        <v>21</v>
      </c>
      <c r="X14" s="80" t="s">
        <v>21</v>
      </c>
      <c r="AV14" s="79" t="s">
        <v>20</v>
      </c>
      <c r="AW14" s="79" t="s">
        <v>21</v>
      </c>
      <c r="AX14" s="79" t="s">
        <v>21</v>
      </c>
      <c r="AY14" s="79" t="s">
        <v>21</v>
      </c>
      <c r="AZ14" s="79" t="s">
        <v>21</v>
      </c>
      <c r="BA14" s="79" t="s">
        <v>21</v>
      </c>
      <c r="BB14" s="79" t="s">
        <v>21</v>
      </c>
      <c r="BC14" s="79" t="s">
        <v>21</v>
      </c>
      <c r="BD14" s="79" t="s">
        <v>21</v>
      </c>
      <c r="BE14" s="79" t="s">
        <v>21</v>
      </c>
      <c r="BF14" s="79" t="s">
        <v>21</v>
      </c>
      <c r="BG14" s="79" t="s">
        <v>21</v>
      </c>
      <c r="BH14" s="79" t="s">
        <v>21</v>
      </c>
      <c r="BI14" s="79" t="s">
        <v>21</v>
      </c>
      <c r="BJ14" s="79" t="s">
        <v>21</v>
      </c>
      <c r="BK14" s="79" t="s">
        <v>21</v>
      </c>
      <c r="BL14" s="79" t="s">
        <v>21</v>
      </c>
      <c r="BM14" s="79" t="s">
        <v>21</v>
      </c>
      <c r="BN14" s="79" t="s">
        <v>21</v>
      </c>
      <c r="BO14" s="79" t="str">
        <f>AW14</f>
        <v>Mensual</v>
      </c>
    </row>
    <row r="15" spans="1:67" hidden="1" x14ac:dyDescent="0.3">
      <c r="A15" s="78" t="s">
        <v>22</v>
      </c>
      <c r="B15" s="80" t="s">
        <v>23</v>
      </c>
      <c r="C15" s="80" t="s">
        <v>23</v>
      </c>
      <c r="D15" s="80" t="s">
        <v>23</v>
      </c>
      <c r="E15" s="80" t="s">
        <v>23</v>
      </c>
      <c r="F15" s="80" t="s">
        <v>23</v>
      </c>
      <c r="G15" s="80" t="s">
        <v>23</v>
      </c>
      <c r="H15" s="80" t="s">
        <v>23</v>
      </c>
      <c r="I15" s="80" t="s">
        <v>23</v>
      </c>
      <c r="J15" s="80" t="s">
        <v>23</v>
      </c>
      <c r="K15" s="80" t="s">
        <v>23</v>
      </c>
      <c r="L15" s="80" t="s">
        <v>23</v>
      </c>
      <c r="M15" s="80" t="s">
        <v>23</v>
      </c>
      <c r="N15" s="80" t="s">
        <v>23</v>
      </c>
      <c r="P15" s="78" t="s">
        <v>22</v>
      </c>
      <c r="Q15" s="80" t="s">
        <v>126</v>
      </c>
      <c r="R15" s="80" t="s">
        <v>126</v>
      </c>
      <c r="S15" s="80" t="s">
        <v>126</v>
      </c>
      <c r="T15" s="80" t="s">
        <v>126</v>
      </c>
      <c r="U15" s="80" t="s">
        <v>126</v>
      </c>
      <c r="V15" s="80" t="s">
        <v>126</v>
      </c>
      <c r="W15" s="80" t="s">
        <v>126</v>
      </c>
      <c r="X15" s="80" t="s">
        <v>126</v>
      </c>
      <c r="AV15" s="79" t="s">
        <v>22</v>
      </c>
      <c r="AW15" s="79" t="s">
        <v>105</v>
      </c>
      <c r="AX15" s="79" t="s">
        <v>105</v>
      </c>
      <c r="AY15" s="79" t="s">
        <v>105</v>
      </c>
      <c r="AZ15" s="79" t="s">
        <v>105</v>
      </c>
      <c r="BA15" s="79" t="s">
        <v>105</v>
      </c>
      <c r="BB15" s="79" t="s">
        <v>105</v>
      </c>
      <c r="BC15" s="79" t="s">
        <v>105</v>
      </c>
      <c r="BD15" s="79" t="s">
        <v>105</v>
      </c>
      <c r="BE15" s="79" t="s">
        <v>105</v>
      </c>
      <c r="BF15" s="79" t="s">
        <v>105</v>
      </c>
      <c r="BG15" s="79" t="s">
        <v>105</v>
      </c>
      <c r="BH15" s="79" t="s">
        <v>105</v>
      </c>
      <c r="BI15" s="79" t="s">
        <v>105</v>
      </c>
      <c r="BJ15" s="79" t="s">
        <v>105</v>
      </c>
      <c r="BK15" s="79" t="s">
        <v>105</v>
      </c>
      <c r="BL15" s="79" t="s">
        <v>105</v>
      </c>
      <c r="BM15" s="79" t="s">
        <v>105</v>
      </c>
      <c r="BN15" s="79" t="s">
        <v>105</v>
      </c>
      <c r="BO15" s="79" t="str">
        <f t="shared" ref="BO15:BO16" si="0">AW15</f>
        <v>Indices</v>
      </c>
    </row>
    <row r="16" spans="1:67" ht="28.8" hidden="1" x14ac:dyDescent="0.3">
      <c r="A16" s="78" t="s">
        <v>24</v>
      </c>
      <c r="B16" s="80" t="s">
        <v>25</v>
      </c>
      <c r="C16" s="80" t="s">
        <v>25</v>
      </c>
      <c r="D16" s="80" t="s">
        <v>25</v>
      </c>
      <c r="E16" s="80" t="s">
        <v>25</v>
      </c>
      <c r="F16" s="80" t="s">
        <v>25</v>
      </c>
      <c r="G16" s="80" t="s">
        <v>25</v>
      </c>
      <c r="H16" s="80" t="s">
        <v>25</v>
      </c>
      <c r="I16" s="80" t="s">
        <v>25</v>
      </c>
      <c r="J16" s="80" t="s">
        <v>25</v>
      </c>
      <c r="K16" s="80" t="s">
        <v>25</v>
      </c>
      <c r="L16" s="80" t="s">
        <v>25</v>
      </c>
      <c r="M16" s="80" t="s">
        <v>25</v>
      </c>
      <c r="N16" s="80" t="s">
        <v>25</v>
      </c>
      <c r="P16" s="78" t="s">
        <v>24</v>
      </c>
      <c r="Q16" s="80" t="s">
        <v>25</v>
      </c>
      <c r="R16" s="80" t="s">
        <v>25</v>
      </c>
      <c r="S16" s="80" t="s">
        <v>25</v>
      </c>
      <c r="T16" s="80" t="s">
        <v>25</v>
      </c>
      <c r="U16" s="80" t="s">
        <v>25</v>
      </c>
      <c r="V16" s="80" t="s">
        <v>25</v>
      </c>
      <c r="W16" s="80" t="s">
        <v>25</v>
      </c>
      <c r="X16" s="80" t="s">
        <v>25</v>
      </c>
      <c r="AV16" s="79" t="s">
        <v>24</v>
      </c>
      <c r="AW16" s="79" t="s">
        <v>106</v>
      </c>
      <c r="AX16" s="79" t="s">
        <v>106</v>
      </c>
      <c r="AY16" s="79" t="s">
        <v>106</v>
      </c>
      <c r="AZ16" s="79" t="s">
        <v>106</v>
      </c>
      <c r="BA16" s="79" t="s">
        <v>106</v>
      </c>
      <c r="BB16" s="79" t="s">
        <v>106</v>
      </c>
      <c r="BC16" s="79" t="s">
        <v>106</v>
      </c>
      <c r="BD16" s="79" t="s">
        <v>106</v>
      </c>
      <c r="BE16" s="79" t="s">
        <v>106</v>
      </c>
      <c r="BF16" s="79" t="s">
        <v>106</v>
      </c>
      <c r="BG16" s="79" t="s">
        <v>106</v>
      </c>
      <c r="BH16" s="79" t="s">
        <v>106</v>
      </c>
      <c r="BI16" s="79" t="s">
        <v>106</v>
      </c>
      <c r="BJ16" s="79" t="s">
        <v>106</v>
      </c>
      <c r="BK16" s="79" t="s">
        <v>106</v>
      </c>
      <c r="BL16" s="79" t="s">
        <v>106</v>
      </c>
      <c r="BM16" s="79" t="s">
        <v>106</v>
      </c>
      <c r="BN16" s="79" t="s">
        <v>106</v>
      </c>
      <c r="BO16" s="79" t="str">
        <f t="shared" si="0"/>
        <v>Sin Unidad</v>
      </c>
    </row>
    <row r="17" spans="1:67" ht="28.8" hidden="1" x14ac:dyDescent="0.3">
      <c r="A17" s="78" t="s">
        <v>26</v>
      </c>
      <c r="B17" s="80"/>
      <c r="C17" s="80"/>
      <c r="D17" s="80"/>
      <c r="E17" s="80"/>
      <c r="F17" s="80"/>
      <c r="G17" s="80"/>
      <c r="H17" s="80"/>
      <c r="I17" s="80"/>
      <c r="J17" s="80"/>
      <c r="K17" s="80"/>
      <c r="L17" s="80"/>
      <c r="M17" s="80"/>
      <c r="N17" s="80"/>
      <c r="P17" s="78" t="s">
        <v>26</v>
      </c>
      <c r="Q17" s="80"/>
      <c r="R17" s="80"/>
      <c r="S17" s="80"/>
      <c r="T17" s="80"/>
      <c r="U17" s="80"/>
      <c r="V17" s="80"/>
      <c r="W17" s="80"/>
      <c r="X17" s="80"/>
      <c r="AV17" s="79" t="s">
        <v>26</v>
      </c>
      <c r="AW17" s="79" t="s">
        <v>107</v>
      </c>
      <c r="AX17" s="79" t="s">
        <v>107</v>
      </c>
      <c r="AY17" s="79" t="s">
        <v>107</v>
      </c>
      <c r="AZ17" s="79" t="s">
        <v>107</v>
      </c>
      <c r="BA17" s="79" t="s">
        <v>107</v>
      </c>
      <c r="BB17" s="79" t="s">
        <v>107</v>
      </c>
      <c r="BC17" s="79" t="s">
        <v>107</v>
      </c>
      <c r="BD17" s="79" t="s">
        <v>107</v>
      </c>
      <c r="BE17" s="79" t="s">
        <v>107</v>
      </c>
      <c r="BF17" s="79" t="s">
        <v>107</v>
      </c>
      <c r="BG17" s="79" t="s">
        <v>107</v>
      </c>
      <c r="BH17" s="79" t="s">
        <v>107</v>
      </c>
      <c r="BI17" s="79" t="s">
        <v>107</v>
      </c>
      <c r="BJ17" s="79" t="s">
        <v>107</v>
      </c>
      <c r="BK17" s="79" t="s">
        <v>107</v>
      </c>
      <c r="BL17" s="79" t="s">
        <v>107</v>
      </c>
      <c r="BM17" s="79" t="s">
        <v>107</v>
      </c>
      <c r="BN17" s="79" t="s">
        <v>107</v>
      </c>
      <c r="BO17" s="79" t="s">
        <v>392</v>
      </c>
    </row>
    <row r="18" spans="1:67" ht="409.6" hidden="1" x14ac:dyDescent="0.3">
      <c r="A18" s="78" t="s">
        <v>27</v>
      </c>
      <c r="B18" s="81"/>
      <c r="C18" s="81"/>
      <c r="D18" s="81"/>
      <c r="E18" s="81"/>
      <c r="F18" s="81"/>
      <c r="G18" s="81"/>
      <c r="H18" s="81"/>
      <c r="I18" s="81"/>
      <c r="J18" s="81"/>
      <c r="K18" s="81"/>
      <c r="L18" s="81"/>
      <c r="M18" s="81"/>
      <c r="N18" s="81"/>
      <c r="P18" s="78" t="s">
        <v>27</v>
      </c>
      <c r="Q18" s="81"/>
      <c r="R18" s="81"/>
      <c r="S18" s="81"/>
      <c r="T18" s="81"/>
      <c r="U18" s="81"/>
      <c r="V18" s="81"/>
      <c r="W18" s="81"/>
      <c r="X18" s="81"/>
      <c r="AV18" s="79" t="s">
        <v>27</v>
      </c>
      <c r="AW18" s="79" t="s">
        <v>108</v>
      </c>
      <c r="AX18" s="79" t="s">
        <v>108</v>
      </c>
      <c r="AY18" s="79" t="s">
        <v>108</v>
      </c>
      <c r="AZ18" s="79" t="s">
        <v>108</v>
      </c>
      <c r="BA18" s="79" t="s">
        <v>108</v>
      </c>
      <c r="BB18" s="79" t="s">
        <v>108</v>
      </c>
      <c r="BC18" s="79" t="s">
        <v>108</v>
      </c>
      <c r="BD18" s="79" t="s">
        <v>108</v>
      </c>
      <c r="BE18" s="79" t="s">
        <v>108</v>
      </c>
      <c r="BF18" s="79" t="s">
        <v>108</v>
      </c>
      <c r="BG18" s="79" t="s">
        <v>108</v>
      </c>
      <c r="BH18" s="79" t="s">
        <v>108</v>
      </c>
      <c r="BI18" s="79" t="s">
        <v>108</v>
      </c>
      <c r="BJ18" s="79" t="s">
        <v>108</v>
      </c>
      <c r="BK18" s="79" t="s">
        <v>108</v>
      </c>
      <c r="BL18" s="79" t="s">
        <v>108</v>
      </c>
      <c r="BM18" s="79" t="s">
        <v>108</v>
      </c>
      <c r="BN18" s="79" t="s">
        <v>108</v>
      </c>
      <c r="BO18" s="82">
        <f>AVERAGE(AW322:AW333)</f>
        <v>107.42999999999999</v>
      </c>
    </row>
    <row r="19" spans="1:67" ht="28.8" hidden="1" x14ac:dyDescent="0.3">
      <c r="A19" s="78" t="s">
        <v>28</v>
      </c>
      <c r="B19" s="80" t="s">
        <v>29</v>
      </c>
      <c r="C19" s="80" t="s">
        <v>29</v>
      </c>
      <c r="D19" s="80" t="s">
        <v>29</v>
      </c>
      <c r="E19" s="80" t="s">
        <v>29</v>
      </c>
      <c r="F19" s="80" t="s">
        <v>29</v>
      </c>
      <c r="G19" s="80" t="s">
        <v>29</v>
      </c>
      <c r="H19" s="80" t="s">
        <v>29</v>
      </c>
      <c r="I19" s="80" t="s">
        <v>29</v>
      </c>
      <c r="J19" s="80" t="s">
        <v>29</v>
      </c>
      <c r="K19" s="80" t="s">
        <v>29</v>
      </c>
      <c r="L19" s="80" t="s">
        <v>29</v>
      </c>
      <c r="M19" s="80" t="s">
        <v>29</v>
      </c>
      <c r="N19" s="80" t="s">
        <v>29</v>
      </c>
      <c r="P19" s="78" t="s">
        <v>28</v>
      </c>
      <c r="Q19" s="80" t="s">
        <v>29</v>
      </c>
      <c r="R19" s="80" t="s">
        <v>29</v>
      </c>
      <c r="S19" s="80" t="s">
        <v>29</v>
      </c>
      <c r="T19" s="80" t="s">
        <v>29</v>
      </c>
      <c r="U19" s="80" t="s">
        <v>29</v>
      </c>
      <c r="V19" s="80" t="s">
        <v>29</v>
      </c>
      <c r="W19" s="80" t="s">
        <v>29</v>
      </c>
      <c r="X19" s="80" t="s">
        <v>29</v>
      </c>
      <c r="Z19" s="64" t="s">
        <v>127</v>
      </c>
      <c r="AD19" s="72">
        <v>1000000</v>
      </c>
      <c r="AK19" s="64" t="s">
        <v>390</v>
      </c>
      <c r="AV19" s="79" t="s">
        <v>28</v>
      </c>
      <c r="AW19" s="79" t="s">
        <v>109</v>
      </c>
      <c r="AX19" s="79" t="s">
        <v>109</v>
      </c>
      <c r="AY19" s="79" t="s">
        <v>109</v>
      </c>
      <c r="AZ19" s="79" t="s">
        <v>109</v>
      </c>
      <c r="BA19" s="79" t="s">
        <v>109</v>
      </c>
      <c r="BB19" s="79" t="s">
        <v>109</v>
      </c>
      <c r="BC19" s="79" t="s">
        <v>109</v>
      </c>
      <c r="BD19" s="79" t="s">
        <v>109</v>
      </c>
      <c r="BE19" s="79" t="s">
        <v>109</v>
      </c>
      <c r="BF19" s="79" t="s">
        <v>109</v>
      </c>
      <c r="BG19" s="79" t="s">
        <v>109</v>
      </c>
      <c r="BH19" s="79" t="s">
        <v>109</v>
      </c>
      <c r="BI19" s="79" t="s">
        <v>109</v>
      </c>
      <c r="BJ19" s="79" t="s">
        <v>109</v>
      </c>
      <c r="BK19" s="79" t="s">
        <v>109</v>
      </c>
      <c r="BL19" s="79" t="s">
        <v>109</v>
      </c>
      <c r="BM19" s="79" t="s">
        <v>109</v>
      </c>
      <c r="BN19" s="79" t="s">
        <v>109</v>
      </c>
      <c r="BO19" s="79" t="str">
        <f>AW19</f>
        <v>Índices</v>
      </c>
    </row>
    <row r="20" spans="1:67" ht="15.6" hidden="1" x14ac:dyDescent="0.3">
      <c r="A20" s="78" t="s">
        <v>30</v>
      </c>
      <c r="B20" s="83" t="s">
        <v>31</v>
      </c>
      <c r="C20" s="83" t="s">
        <v>32</v>
      </c>
      <c r="D20" s="83" t="s">
        <v>33</v>
      </c>
      <c r="E20" s="83" t="s">
        <v>34</v>
      </c>
      <c r="F20" s="83" t="s">
        <v>35</v>
      </c>
      <c r="G20" s="83" t="s">
        <v>36</v>
      </c>
      <c r="H20" s="83" t="s">
        <v>37</v>
      </c>
      <c r="I20" s="83" t="s">
        <v>38</v>
      </c>
      <c r="J20" s="83" t="s">
        <v>39</v>
      </c>
      <c r="K20" s="83" t="s">
        <v>40</v>
      </c>
      <c r="L20" s="83" t="s">
        <v>41</v>
      </c>
      <c r="M20" s="83" t="s">
        <v>42</v>
      </c>
      <c r="N20" s="83" t="s">
        <v>43</v>
      </c>
      <c r="P20" s="76" t="str">
        <f>A20</f>
        <v>Fecha</v>
      </c>
      <c r="Q20" s="76" t="str">
        <f t="shared" ref="Q20:X20" si="1">B20</f>
        <v>SF269831</v>
      </c>
      <c r="R20" s="76" t="str">
        <f t="shared" si="1"/>
        <v>SF269832</v>
      </c>
      <c r="S20" s="76" t="str">
        <f t="shared" si="1"/>
        <v>SF269833</v>
      </c>
      <c r="T20" s="76" t="str">
        <f t="shared" si="1"/>
        <v>SF235735</v>
      </c>
      <c r="U20" s="76" t="str">
        <f t="shared" si="1"/>
        <v>SF235736</v>
      </c>
      <c r="V20" s="76" t="str">
        <f t="shared" si="1"/>
        <v>SF269836</v>
      </c>
      <c r="W20" s="76" t="str">
        <f t="shared" si="1"/>
        <v>SF269837</v>
      </c>
      <c r="X20" s="76" t="str">
        <f t="shared" si="1"/>
        <v>SF269838</v>
      </c>
      <c r="Z20" s="23" t="s">
        <v>45</v>
      </c>
      <c r="AA20" s="73" t="s">
        <v>146</v>
      </c>
      <c r="AB20" s="47" t="s">
        <v>141</v>
      </c>
      <c r="AC20" s="47" t="s">
        <v>49</v>
      </c>
      <c r="AD20" s="47" t="s">
        <v>50</v>
      </c>
      <c r="AE20" s="47" t="s">
        <v>51</v>
      </c>
      <c r="AF20" s="47" t="s">
        <v>137</v>
      </c>
      <c r="AG20" s="47" t="s">
        <v>142</v>
      </c>
      <c r="AH20" s="47" t="s">
        <v>143</v>
      </c>
      <c r="AK20" s="23" t="s">
        <v>45</v>
      </c>
      <c r="AL20" s="73" t="s">
        <v>146</v>
      </c>
      <c r="AM20" s="47" t="s">
        <v>141</v>
      </c>
      <c r="AN20" s="47" t="s">
        <v>49</v>
      </c>
      <c r="AO20" s="47" t="s">
        <v>50</v>
      </c>
      <c r="AP20" s="47" t="s">
        <v>51</v>
      </c>
      <c r="AQ20" s="47" t="s">
        <v>137</v>
      </c>
      <c r="AR20" s="47" t="s">
        <v>142</v>
      </c>
      <c r="AS20" s="47" t="s">
        <v>143</v>
      </c>
      <c r="AV20" s="76" t="s">
        <v>30</v>
      </c>
      <c r="AW20" s="76" t="s">
        <v>110</v>
      </c>
      <c r="AX20" s="76" t="s">
        <v>111</v>
      </c>
      <c r="AY20" s="76" t="s">
        <v>110</v>
      </c>
      <c r="AZ20" s="76" t="s">
        <v>111</v>
      </c>
      <c r="BA20" s="76" t="s">
        <v>112</v>
      </c>
      <c r="BB20" s="76" t="s">
        <v>113</v>
      </c>
      <c r="BC20" s="76" t="s">
        <v>114</v>
      </c>
      <c r="BD20" s="76" t="s">
        <v>115</v>
      </c>
      <c r="BE20" s="76" t="s">
        <v>116</v>
      </c>
      <c r="BF20" s="76" t="s">
        <v>117</v>
      </c>
      <c r="BG20" s="76" t="s">
        <v>118</v>
      </c>
      <c r="BH20" s="76" t="s">
        <v>119</v>
      </c>
      <c r="BI20" s="76" t="s">
        <v>120</v>
      </c>
      <c r="BJ20" s="76" t="s">
        <v>121</v>
      </c>
      <c r="BK20" s="76" t="s">
        <v>122</v>
      </c>
      <c r="BL20" s="76" t="s">
        <v>123</v>
      </c>
      <c r="BM20" s="76" t="s">
        <v>124</v>
      </c>
      <c r="BN20" s="76" t="s">
        <v>125</v>
      </c>
      <c r="BO20" s="76"/>
    </row>
    <row r="21" spans="1:67" hidden="1" x14ac:dyDescent="0.3">
      <c r="A21" s="85">
        <v>34669</v>
      </c>
      <c r="B21" s="84" t="s">
        <v>44</v>
      </c>
      <c r="C21" s="84" t="s">
        <v>44</v>
      </c>
      <c r="D21" s="84" t="s">
        <v>44</v>
      </c>
      <c r="E21" s="84">
        <v>46693266</v>
      </c>
      <c r="F21" s="84">
        <v>101067861</v>
      </c>
      <c r="G21" s="84" t="s">
        <v>44</v>
      </c>
      <c r="H21" s="84" t="s">
        <v>44</v>
      </c>
      <c r="I21" s="84" t="s">
        <v>44</v>
      </c>
      <c r="J21" s="84" t="s">
        <v>44</v>
      </c>
      <c r="K21" s="84">
        <v>0</v>
      </c>
      <c r="L21" s="84" t="s">
        <v>44</v>
      </c>
      <c r="M21" s="84" t="s">
        <v>44</v>
      </c>
      <c r="N21" s="84" t="s">
        <v>44</v>
      </c>
      <c r="P21" s="86">
        <v>34669</v>
      </c>
      <c r="Q21" s="87" t="str">
        <f>IF(B21="N/E","N/E",B21*(100/$BO21))</f>
        <v>N/E</v>
      </c>
      <c r="R21" s="87" t="str">
        <f t="shared" ref="R21:R84" si="2">IF(C21="N/E","N/E",C21*(100/$BO21))</f>
        <v>N/E</v>
      </c>
      <c r="S21" s="87">
        <f t="shared" ref="S21:S84" si="3">IF(E21="N/E","N/E",E21*(100/$BO21))</f>
        <v>338497099.1950714</v>
      </c>
      <c r="T21" s="87">
        <f t="shared" ref="T21:T84" si="4">IF(F21="N/E","N/E",F21*(100/$BO21))</f>
        <v>732679049.91590631</v>
      </c>
      <c r="U21" s="87" t="str">
        <f t="shared" ref="U21:U84" si="5">IF(G21="N/E","N/E",G21*(100/$BO21))</f>
        <v>N/E</v>
      </c>
      <c r="V21" s="87" t="str">
        <f t="shared" ref="V21:V84" si="6">IF(J21="N/E","N/E",J21*(100/$BO21))</f>
        <v>N/E</v>
      </c>
      <c r="W21" s="87" t="str">
        <f t="shared" ref="W21:W84" si="7">IF(L21="N/E","N/E",L21*(100/$BO21))</f>
        <v>N/E</v>
      </c>
      <c r="X21" s="87" t="str">
        <f t="shared" ref="X21:X84" si="8">IF(M21="N/E","N/E",M21*(100/$BO21))</f>
        <v>N/E</v>
      </c>
      <c r="Z21" s="88">
        <v>41974</v>
      </c>
      <c r="AA21" s="89">
        <f>Q261/$AD$19</f>
        <v>6043.1948199653289</v>
      </c>
      <c r="AB21" s="89">
        <f t="shared" ref="AB21:AH21" si="9">R261/$AD$19</f>
        <v>3653.215567612991</v>
      </c>
      <c r="AC21" s="89">
        <f t="shared" si="9"/>
        <v>916.58350347986618</v>
      </c>
      <c r="AD21" s="89">
        <f t="shared" si="9"/>
        <v>712.44983937592383</v>
      </c>
      <c r="AE21" s="89">
        <f t="shared" si="9"/>
        <v>1871.2231214326339</v>
      </c>
      <c r="AF21" s="89">
        <f t="shared" si="9"/>
        <v>100.75233878938191</v>
      </c>
      <c r="AG21" s="89">
        <f t="shared" si="9"/>
        <v>395.91392203698575</v>
      </c>
      <c r="AH21" s="89">
        <f t="shared" si="9"/>
        <v>1534.6063489284379</v>
      </c>
      <c r="AK21" s="90">
        <v>2015</v>
      </c>
      <c r="AL21" s="77">
        <f>AA33/AA21-1</f>
        <v>9.1018917125453846E-2</v>
      </c>
      <c r="AM21" s="77">
        <f t="shared" ref="AM21:AS21" si="10">AB33/AB21-1</f>
        <v>0.1078801599572814</v>
      </c>
      <c r="AN21" s="77">
        <f t="shared" si="10"/>
        <v>7.7376204384786762E-2</v>
      </c>
      <c r="AO21" s="77">
        <f t="shared" si="10"/>
        <v>8.4871847427934188E-2</v>
      </c>
      <c r="AP21" s="77">
        <f t="shared" si="10"/>
        <v>0.13362316247434225</v>
      </c>
      <c r="AQ21" s="77">
        <f t="shared" si="10"/>
        <v>0.12148968036584074</v>
      </c>
      <c r="AR21" s="77">
        <f t="shared" si="10"/>
        <v>3.7724129692757291E-2</v>
      </c>
      <c r="AS21" s="77">
        <f t="shared" si="10"/>
        <v>9.7191419695719983E-2</v>
      </c>
      <c r="AV21" s="86">
        <v>34669</v>
      </c>
      <c r="AW21" s="76">
        <v>14.819203999999999</v>
      </c>
      <c r="AX21" s="76">
        <v>16.288164999999999</v>
      </c>
      <c r="AY21" s="76">
        <v>14.819203999999999</v>
      </c>
      <c r="AZ21" s="76">
        <v>16.288164999999999</v>
      </c>
      <c r="BA21" s="76">
        <v>14.595038000000001</v>
      </c>
      <c r="BB21" s="76">
        <v>11.310181</v>
      </c>
      <c r="BC21" s="76">
        <v>17.737607000000001</v>
      </c>
      <c r="BD21" s="76">
        <v>18.127749999999999</v>
      </c>
      <c r="BE21" s="76">
        <v>20.972894</v>
      </c>
      <c r="BF21" s="76">
        <v>13.293706999999999</v>
      </c>
      <c r="BG21" s="76">
        <v>17.469393</v>
      </c>
      <c r="BH21" s="76">
        <v>10.971406999999999</v>
      </c>
      <c r="BI21" s="76">
        <v>12.288228999999999</v>
      </c>
      <c r="BJ21" s="76">
        <v>11.003494999999999</v>
      </c>
      <c r="BK21" s="76">
        <v>13.074966999999999</v>
      </c>
      <c r="BL21" s="76">
        <v>9.9442240000000002</v>
      </c>
      <c r="BM21" s="76">
        <v>8.4396640000000005</v>
      </c>
      <c r="BN21" s="76">
        <v>12.810286</v>
      </c>
      <c r="BO21" s="91">
        <f t="shared" ref="BO21:BO84" si="11">AW21/BO$18*100</f>
        <v>13.794288373824818</v>
      </c>
    </row>
    <row r="22" spans="1:67" hidden="1" x14ac:dyDescent="0.3">
      <c r="A22" s="92">
        <v>34700</v>
      </c>
      <c r="B22" s="84" t="s">
        <v>44</v>
      </c>
      <c r="C22" s="84" t="s">
        <v>44</v>
      </c>
      <c r="D22" s="84" t="s">
        <v>44</v>
      </c>
      <c r="E22" s="84">
        <v>45290823</v>
      </c>
      <c r="F22" s="84">
        <v>103049794</v>
      </c>
      <c r="G22" s="84" t="s">
        <v>44</v>
      </c>
      <c r="H22" s="84" t="s">
        <v>44</v>
      </c>
      <c r="I22" s="84" t="s">
        <v>44</v>
      </c>
      <c r="J22" s="84" t="s">
        <v>44</v>
      </c>
      <c r="K22" s="84">
        <v>0</v>
      </c>
      <c r="L22" s="84" t="s">
        <v>44</v>
      </c>
      <c r="M22" s="84" t="s">
        <v>44</v>
      </c>
      <c r="N22" s="84" t="s">
        <v>44</v>
      </c>
      <c r="P22" s="86">
        <v>34700</v>
      </c>
      <c r="Q22" s="87" t="str">
        <f t="shared" ref="Q22:Q84" si="12">IF(B22="N/E","N/E",B22*(100/$BO22))</f>
        <v>N/E</v>
      </c>
      <c r="R22" s="87" t="str">
        <f t="shared" si="2"/>
        <v>N/E</v>
      </c>
      <c r="S22" s="87">
        <f t="shared" si="3"/>
        <v>316420365.65476298</v>
      </c>
      <c r="T22" s="87">
        <f t="shared" si="4"/>
        <v>719948354.61762309</v>
      </c>
      <c r="U22" s="87" t="str">
        <f t="shared" si="5"/>
        <v>N/E</v>
      </c>
      <c r="V22" s="87" t="str">
        <f t="shared" si="6"/>
        <v>N/E</v>
      </c>
      <c r="W22" s="87" t="str">
        <f t="shared" si="7"/>
        <v>N/E</v>
      </c>
      <c r="X22" s="87" t="str">
        <f t="shared" si="8"/>
        <v>N/E</v>
      </c>
      <c r="Z22" s="88">
        <v>42005</v>
      </c>
      <c r="AA22" s="89">
        <f t="shared" ref="AA22:AA45" si="13">Q262/$AD$19</f>
        <v>6135.2752372340783</v>
      </c>
      <c r="AB22" s="89">
        <f t="shared" ref="AB22:AB45" si="14">R262/$AD$19</f>
        <v>3672.553406358043</v>
      </c>
      <c r="AC22" s="89">
        <f t="shared" ref="AC22:AC45" si="15">S262/$AD$19</f>
        <v>915.10048642991489</v>
      </c>
      <c r="AD22" s="89">
        <f t="shared" ref="AD22:AD45" si="16">T262/$AD$19</f>
        <v>721.98043382786489</v>
      </c>
      <c r="AE22" s="89">
        <f t="shared" ref="AE22:AE45" si="17">U262/$AD$19</f>
        <v>1885.5305454359295</v>
      </c>
      <c r="AF22" s="89">
        <f t="shared" ref="AF22:AF45" si="18">V262/$AD$19</f>
        <v>97.565912636907342</v>
      </c>
      <c r="AG22" s="89">
        <f t="shared" ref="AG22:AG45" si="19">W262/$AD$19</f>
        <v>396.27127185660652</v>
      </c>
      <c r="AH22" s="89">
        <f t="shared" ref="AH22:AH45" si="20">X262/$AD$19</f>
        <v>1587.5380600709427</v>
      </c>
      <c r="AK22" s="90">
        <v>2016</v>
      </c>
      <c r="AL22" s="77">
        <f>AA45/AA33-1</f>
        <v>3.7509964236391857E-2</v>
      </c>
      <c r="AM22" s="77">
        <f t="shared" ref="AM22:AS22" si="21">AB45/AB33-1</f>
        <v>0.10469908095897695</v>
      </c>
      <c r="AN22" s="77">
        <f t="shared" si="21"/>
        <v>8.4792711953712852E-2</v>
      </c>
      <c r="AO22" s="77">
        <f t="shared" si="21"/>
        <v>6.6145027910213594E-2</v>
      </c>
      <c r="AP22" s="77">
        <f t="shared" si="21"/>
        <v>0.13329020036096217</v>
      </c>
      <c r="AQ22" s="77">
        <f t="shared" si="21"/>
        <v>5.1481945151129027E-2</v>
      </c>
      <c r="AR22" s="77">
        <f t="shared" si="21"/>
        <v>-1.1333722668366741E-2</v>
      </c>
      <c r="AS22" s="77">
        <f t="shared" si="21"/>
        <v>-0.18310753076329955</v>
      </c>
      <c r="AV22" s="86">
        <v>34700</v>
      </c>
      <c r="AW22" s="76">
        <v>15.376991</v>
      </c>
      <c r="AX22" s="76">
        <v>16.890326999999999</v>
      </c>
      <c r="AY22" s="76">
        <v>15.376991</v>
      </c>
      <c r="AZ22" s="76">
        <v>16.890326999999999</v>
      </c>
      <c r="BA22" s="76">
        <v>15.237380999999999</v>
      </c>
      <c r="BB22" s="76">
        <v>11.784140000000001</v>
      </c>
      <c r="BC22" s="76">
        <v>18.554849000000001</v>
      </c>
      <c r="BD22" s="76">
        <v>18.653870999999999</v>
      </c>
      <c r="BE22" s="76">
        <v>21.523160000000001</v>
      </c>
      <c r="BF22" s="76">
        <v>13.34582</v>
      </c>
      <c r="BG22" s="76">
        <v>18.051544</v>
      </c>
      <c r="BH22" s="76">
        <v>11.408849</v>
      </c>
      <c r="BI22" s="76">
        <v>12.855290999999999</v>
      </c>
      <c r="BJ22" s="76">
        <v>11.286052</v>
      </c>
      <c r="BK22" s="76">
        <v>13.838295</v>
      </c>
      <c r="BL22" s="76">
        <v>10.269996000000001</v>
      </c>
      <c r="BM22" s="76">
        <v>8.7935119999999998</v>
      </c>
      <c r="BN22" s="76">
        <v>13.076072999999999</v>
      </c>
      <c r="BO22" s="91">
        <f t="shared" si="11"/>
        <v>14.313498091780696</v>
      </c>
    </row>
    <row r="23" spans="1:67" hidden="1" x14ac:dyDescent="0.3">
      <c r="A23" s="93">
        <v>34731</v>
      </c>
      <c r="B23" s="84" t="s">
        <v>44</v>
      </c>
      <c r="C23" s="84" t="s">
        <v>44</v>
      </c>
      <c r="D23" s="84" t="s">
        <v>44</v>
      </c>
      <c r="E23" s="84">
        <v>44806415</v>
      </c>
      <c r="F23" s="84">
        <v>105415894</v>
      </c>
      <c r="G23" s="84" t="s">
        <v>44</v>
      </c>
      <c r="H23" s="84" t="s">
        <v>44</v>
      </c>
      <c r="I23" s="84" t="s">
        <v>44</v>
      </c>
      <c r="J23" s="84" t="s">
        <v>44</v>
      </c>
      <c r="K23" s="84">
        <v>0</v>
      </c>
      <c r="L23" s="84" t="s">
        <v>44</v>
      </c>
      <c r="M23" s="84" t="s">
        <v>44</v>
      </c>
      <c r="N23" s="84" t="s">
        <v>44</v>
      </c>
      <c r="P23" s="86">
        <v>34731</v>
      </c>
      <c r="Q23" s="87" t="str">
        <f t="shared" si="12"/>
        <v>N/E</v>
      </c>
      <c r="R23" s="87" t="str">
        <f t="shared" si="2"/>
        <v>N/E</v>
      </c>
      <c r="S23" s="87">
        <f t="shared" si="3"/>
        <v>300308263.38331592</v>
      </c>
      <c r="T23" s="87">
        <f t="shared" si="4"/>
        <v>706534188.46697974</v>
      </c>
      <c r="U23" s="87" t="str">
        <f t="shared" si="5"/>
        <v>N/E</v>
      </c>
      <c r="V23" s="87" t="str">
        <f t="shared" si="6"/>
        <v>N/E</v>
      </c>
      <c r="W23" s="87" t="str">
        <f t="shared" si="7"/>
        <v>N/E</v>
      </c>
      <c r="X23" s="87" t="str">
        <f t="shared" si="8"/>
        <v>N/E</v>
      </c>
      <c r="Z23" s="88">
        <v>42036</v>
      </c>
      <c r="AA23" s="89">
        <f>Q263/$AD$19</f>
        <v>6158.3204303814118</v>
      </c>
      <c r="AB23" s="89">
        <f t="shared" si="14"/>
        <v>3654.4505205127898</v>
      </c>
      <c r="AC23" s="89">
        <f t="shared" si="15"/>
        <v>914.62086140057568</v>
      </c>
      <c r="AD23" s="89">
        <f t="shared" si="16"/>
        <v>722.27526837678386</v>
      </c>
      <c r="AE23" s="89">
        <f t="shared" si="17"/>
        <v>1871.3528834980566</v>
      </c>
      <c r="AF23" s="89">
        <f t="shared" si="18"/>
        <v>93.807709582509148</v>
      </c>
      <c r="AG23" s="89">
        <f t="shared" si="19"/>
        <v>397.92986162511784</v>
      </c>
      <c r="AH23" s="89">
        <f t="shared" si="20"/>
        <v>1614.6845085322286</v>
      </c>
      <c r="AK23" s="90">
        <v>2017</v>
      </c>
      <c r="AL23" s="77">
        <f>AA57/AA45-1</f>
        <v>8.8302984670511897E-3</v>
      </c>
      <c r="AM23" s="77">
        <f t="shared" ref="AM23:AS23" si="22">AB57/AB45-1</f>
        <v>4.2739435891547162E-2</v>
      </c>
      <c r="AN23" s="77">
        <f t="shared" si="22"/>
        <v>1.5995147554837219E-2</v>
      </c>
      <c r="AO23" s="77">
        <f t="shared" si="22"/>
        <v>1.4826169479326579E-2</v>
      </c>
      <c r="AP23" s="77">
        <f t="shared" si="22"/>
        <v>7.2032421876453645E-2</v>
      </c>
      <c r="AQ23" s="77">
        <f t="shared" si="22"/>
        <v>1.7838904053051996E-2</v>
      </c>
      <c r="AR23" s="77">
        <f t="shared" si="22"/>
        <v>-5.8506785717993282E-2</v>
      </c>
      <c r="AS23" s="77">
        <f t="shared" si="22"/>
        <v>-2.0815868255740777E-2</v>
      </c>
      <c r="AV23" s="86">
        <v>34731</v>
      </c>
      <c r="AW23" s="76">
        <v>16.028707000000001</v>
      </c>
      <c r="AX23" s="76">
        <v>17.662320999999999</v>
      </c>
      <c r="AY23" s="76">
        <v>16.028707000000001</v>
      </c>
      <c r="AZ23" s="76">
        <v>17.662320999999999</v>
      </c>
      <c r="BA23" s="76">
        <v>16.090578000000001</v>
      </c>
      <c r="BB23" s="76">
        <v>12.431819000000001</v>
      </c>
      <c r="BC23" s="76">
        <v>19.612487000000002</v>
      </c>
      <c r="BD23" s="76">
        <v>19.286762</v>
      </c>
      <c r="BE23" s="76">
        <v>22.351293999999999</v>
      </c>
      <c r="BF23" s="76">
        <v>13.395844</v>
      </c>
      <c r="BG23" s="76">
        <v>18.658702999999999</v>
      </c>
      <c r="BH23" s="76">
        <v>11.76641</v>
      </c>
      <c r="BI23" s="76">
        <v>13.434794999999999</v>
      </c>
      <c r="BJ23" s="76">
        <v>11.728479999999999</v>
      </c>
      <c r="BK23" s="76">
        <v>14.509228</v>
      </c>
      <c r="BL23" s="76">
        <v>10.42991</v>
      </c>
      <c r="BM23" s="76">
        <v>8.8045570000000009</v>
      </c>
      <c r="BN23" s="76">
        <v>13.530049999999999</v>
      </c>
      <c r="BO23" s="91">
        <f t="shared" si="11"/>
        <v>14.920140556641536</v>
      </c>
    </row>
    <row r="24" spans="1:67" hidden="1" x14ac:dyDescent="0.3">
      <c r="A24" s="94">
        <v>34759</v>
      </c>
      <c r="B24" s="84" t="s">
        <v>44</v>
      </c>
      <c r="C24" s="84" t="s">
        <v>44</v>
      </c>
      <c r="D24" s="84" t="s">
        <v>44</v>
      </c>
      <c r="E24" s="84">
        <v>44102028</v>
      </c>
      <c r="F24" s="84">
        <v>108887182</v>
      </c>
      <c r="G24" s="84" t="s">
        <v>44</v>
      </c>
      <c r="H24" s="84" t="s">
        <v>44</v>
      </c>
      <c r="I24" s="84" t="s">
        <v>44</v>
      </c>
      <c r="J24" s="84" t="s">
        <v>44</v>
      </c>
      <c r="K24" s="84">
        <v>0</v>
      </c>
      <c r="L24" s="84" t="s">
        <v>44</v>
      </c>
      <c r="M24" s="84" t="s">
        <v>44</v>
      </c>
      <c r="N24" s="84" t="s">
        <v>44</v>
      </c>
      <c r="P24" s="86">
        <v>34759</v>
      </c>
      <c r="Q24" s="87" t="str">
        <f t="shared" si="12"/>
        <v>N/E</v>
      </c>
      <c r="R24" s="87" t="str">
        <f t="shared" si="2"/>
        <v>N/E</v>
      </c>
      <c r="S24" s="87">
        <f t="shared" si="3"/>
        <v>279132071.14547241</v>
      </c>
      <c r="T24" s="87">
        <f t="shared" si="4"/>
        <v>689172494.12779844</v>
      </c>
      <c r="U24" s="87" t="str">
        <f t="shared" si="5"/>
        <v>N/E</v>
      </c>
      <c r="V24" s="87" t="str">
        <f t="shared" si="6"/>
        <v>N/E</v>
      </c>
      <c r="W24" s="87" t="str">
        <f t="shared" si="7"/>
        <v>N/E</v>
      </c>
      <c r="X24" s="87" t="str">
        <f t="shared" si="8"/>
        <v>N/E</v>
      </c>
      <c r="Z24" s="88">
        <v>42064</v>
      </c>
      <c r="AA24" s="89">
        <f>Q264/$AD$19</f>
        <v>6323.4030013424399</v>
      </c>
      <c r="AB24" s="89">
        <f t="shared" si="14"/>
        <v>3689.2763350251944</v>
      </c>
      <c r="AC24" s="89">
        <f t="shared" si="15"/>
        <v>913.90826595222302</v>
      </c>
      <c r="AD24" s="89">
        <f t="shared" si="16"/>
        <v>726.65180897253174</v>
      </c>
      <c r="AE24" s="89">
        <f t="shared" si="17"/>
        <v>1902.756992809268</v>
      </c>
      <c r="AF24" s="89">
        <f t="shared" si="18"/>
        <v>93.652866818720653</v>
      </c>
      <c r="AG24" s="89">
        <f t="shared" si="19"/>
        <v>391.25709651810791</v>
      </c>
      <c r="AH24" s="89">
        <f t="shared" si="20"/>
        <v>1756.9878994584742</v>
      </c>
      <c r="AK24" s="90">
        <v>2018</v>
      </c>
      <c r="AL24" s="77">
        <f>AA71/AA57-1</f>
        <v>1.540211979074857E-2</v>
      </c>
      <c r="AM24" s="77">
        <f t="shared" ref="AM24:AS24" si="23">AB71/AB57-1</f>
        <v>5.0204483947745793E-2</v>
      </c>
      <c r="AN24" s="77">
        <f t="shared" si="23"/>
        <v>1.2528908140859052E-2</v>
      </c>
      <c r="AO24" s="77">
        <f t="shared" si="23"/>
        <v>5.775201523802509E-2</v>
      </c>
      <c r="AP24" s="77">
        <f t="shared" si="23"/>
        <v>6.4485440889421097E-2</v>
      </c>
      <c r="AQ24" s="77">
        <f t="shared" si="23"/>
        <v>3.5814751586114024E-2</v>
      </c>
      <c r="AR24" s="77">
        <f t="shared" si="23"/>
        <v>-0.12283034210413801</v>
      </c>
      <c r="AS24" s="77">
        <f t="shared" si="23"/>
        <v>1.6369969271681883E-2</v>
      </c>
      <c r="AV24" s="86">
        <v>34759</v>
      </c>
      <c r="AW24" s="76">
        <v>16.973617000000001</v>
      </c>
      <c r="AX24" s="76">
        <v>18.497775000000001</v>
      </c>
      <c r="AY24" s="76">
        <v>16.973617000000001</v>
      </c>
      <c r="AZ24" s="76">
        <v>18.497775000000001</v>
      </c>
      <c r="BA24" s="76">
        <v>16.986567999999998</v>
      </c>
      <c r="BB24" s="76">
        <v>13.121404999999999</v>
      </c>
      <c r="BC24" s="76">
        <v>20.707811</v>
      </c>
      <c r="BD24" s="76">
        <v>20.034298</v>
      </c>
      <c r="BE24" s="76">
        <v>23.170273000000002</v>
      </c>
      <c r="BF24" s="76">
        <v>13.412039</v>
      </c>
      <c r="BG24" s="76">
        <v>19.578583999999999</v>
      </c>
      <c r="BH24" s="76">
        <v>12.846489999999999</v>
      </c>
      <c r="BI24" s="76">
        <v>13.973754</v>
      </c>
      <c r="BJ24" s="76">
        <v>12.025207</v>
      </c>
      <c r="BK24" s="76">
        <v>15.201924</v>
      </c>
      <c r="BL24" s="76">
        <v>11.940201</v>
      </c>
      <c r="BM24" s="76">
        <v>9.8364989999999999</v>
      </c>
      <c r="BN24" s="76">
        <v>15.896544</v>
      </c>
      <c r="BO24" s="91">
        <f t="shared" si="11"/>
        <v>15.799699339104533</v>
      </c>
    </row>
    <row r="25" spans="1:67" hidden="1" x14ac:dyDescent="0.3">
      <c r="A25" s="95">
        <v>34790</v>
      </c>
      <c r="B25" s="84" t="s">
        <v>44</v>
      </c>
      <c r="C25" s="84" t="s">
        <v>44</v>
      </c>
      <c r="D25" s="84" t="s">
        <v>44</v>
      </c>
      <c r="E25" s="84">
        <v>44053898</v>
      </c>
      <c r="F25" s="84">
        <v>113546480</v>
      </c>
      <c r="G25" s="84" t="s">
        <v>44</v>
      </c>
      <c r="H25" s="84" t="s">
        <v>44</v>
      </c>
      <c r="I25" s="84" t="s">
        <v>44</v>
      </c>
      <c r="J25" s="84" t="s">
        <v>44</v>
      </c>
      <c r="K25" s="84">
        <v>0</v>
      </c>
      <c r="L25" s="84" t="s">
        <v>44</v>
      </c>
      <c r="M25" s="84" t="s">
        <v>44</v>
      </c>
      <c r="N25" s="84" t="s">
        <v>44</v>
      </c>
      <c r="P25" s="86">
        <v>34790</v>
      </c>
      <c r="Q25" s="87" t="str">
        <f t="shared" si="12"/>
        <v>N/E</v>
      </c>
      <c r="R25" s="87" t="str">
        <f t="shared" si="2"/>
        <v>N/E</v>
      </c>
      <c r="S25" s="87">
        <f t="shared" si="3"/>
        <v>258249258.70285887</v>
      </c>
      <c r="T25" s="87">
        <f t="shared" si="4"/>
        <v>665623148.45144892</v>
      </c>
      <c r="U25" s="87" t="str">
        <f t="shared" si="5"/>
        <v>N/E</v>
      </c>
      <c r="V25" s="87" t="str">
        <f t="shared" si="6"/>
        <v>N/E</v>
      </c>
      <c r="W25" s="87" t="str">
        <f t="shared" si="7"/>
        <v>N/E</v>
      </c>
      <c r="X25" s="87" t="str">
        <f t="shared" si="8"/>
        <v>N/E</v>
      </c>
      <c r="Z25" s="88">
        <v>42095</v>
      </c>
      <c r="AA25" s="89">
        <f t="shared" si="13"/>
        <v>6370.6575922552147</v>
      </c>
      <c r="AB25" s="89">
        <f t="shared" si="14"/>
        <v>3744.4618826437145</v>
      </c>
      <c r="AC25" s="89">
        <f t="shared" si="15"/>
        <v>924.44069063704751</v>
      </c>
      <c r="AD25" s="89">
        <f t="shared" si="16"/>
        <v>733.22262505503193</v>
      </c>
      <c r="AE25" s="89">
        <f t="shared" si="17"/>
        <v>1938.3237051888109</v>
      </c>
      <c r="AF25" s="89">
        <f t="shared" si="18"/>
        <v>95.900068032594447</v>
      </c>
      <c r="AG25" s="89">
        <f t="shared" si="19"/>
        <v>392.85492191430035</v>
      </c>
      <c r="AH25" s="89">
        <f t="shared" si="20"/>
        <v>1735.9225474870441</v>
      </c>
      <c r="AK25" s="90">
        <v>2019</v>
      </c>
      <c r="AL25" s="77">
        <f>AA81/AA69-1</f>
        <v>2.9132442021629013E-2</v>
      </c>
      <c r="AM25" s="77">
        <f t="shared" ref="AM25:AS25" si="24">AB81/AB69-1</f>
        <v>1.9827938317451554E-2</v>
      </c>
      <c r="AN25" s="77">
        <f t="shared" si="24"/>
        <v>2.3531479444206305E-2</v>
      </c>
      <c r="AO25" s="77">
        <f t="shared" si="24"/>
        <v>7.8729397508459309E-2</v>
      </c>
      <c r="AP25" s="77">
        <f t="shared" si="24"/>
        <v>1.2333344821935377E-3</v>
      </c>
      <c r="AQ25" s="77">
        <f t="shared" si="24"/>
        <v>-2.8013224194911146E-2</v>
      </c>
      <c r="AR25" s="77">
        <f t="shared" si="24"/>
        <v>-5.9270654647451959E-2</v>
      </c>
      <c r="AS25" s="77">
        <f t="shared" si="24"/>
        <v>9.470485784096927E-2</v>
      </c>
      <c r="AV25" s="86">
        <v>34790</v>
      </c>
      <c r="AW25" s="76">
        <v>18.326132999999999</v>
      </c>
      <c r="AX25" s="76">
        <v>19.899872999999999</v>
      </c>
      <c r="AY25" s="76">
        <v>18.326132999999999</v>
      </c>
      <c r="AZ25" s="76">
        <v>19.899872999999999</v>
      </c>
      <c r="BA25" s="76">
        <v>18.517005999999999</v>
      </c>
      <c r="BB25" s="76">
        <v>14.188945</v>
      </c>
      <c r="BC25" s="76">
        <v>22.711827</v>
      </c>
      <c r="BD25" s="76">
        <v>21.256181999999999</v>
      </c>
      <c r="BE25" s="76">
        <v>24.679414999999999</v>
      </c>
      <c r="BF25" s="76">
        <v>13.458176</v>
      </c>
      <c r="BG25" s="76">
        <v>20.931391000000001</v>
      </c>
      <c r="BH25" s="76">
        <v>14.013731</v>
      </c>
      <c r="BI25" s="76">
        <v>14.676269</v>
      </c>
      <c r="BJ25" s="76">
        <v>12.613261</v>
      </c>
      <c r="BK25" s="76">
        <v>15.976687999999999</v>
      </c>
      <c r="BL25" s="76">
        <v>13.476755000000001</v>
      </c>
      <c r="BM25" s="76">
        <v>11.558906</v>
      </c>
      <c r="BN25" s="76">
        <v>17.176942</v>
      </c>
      <c r="BO25" s="91">
        <f t="shared" si="11"/>
        <v>17.058673554872943</v>
      </c>
    </row>
    <row r="26" spans="1:67" hidden="1" x14ac:dyDescent="0.3">
      <c r="A26" s="96">
        <v>34820</v>
      </c>
      <c r="B26" s="84" t="s">
        <v>44</v>
      </c>
      <c r="C26" s="84" t="s">
        <v>44</v>
      </c>
      <c r="D26" s="84" t="s">
        <v>44</v>
      </c>
      <c r="E26" s="84">
        <v>43553659</v>
      </c>
      <c r="F26" s="84">
        <v>118349578</v>
      </c>
      <c r="G26" s="84" t="s">
        <v>44</v>
      </c>
      <c r="H26" s="84" t="s">
        <v>44</v>
      </c>
      <c r="I26" s="84" t="s">
        <v>44</v>
      </c>
      <c r="J26" s="84" t="s">
        <v>44</v>
      </c>
      <c r="K26" s="84">
        <v>9220</v>
      </c>
      <c r="L26" s="84" t="s">
        <v>44</v>
      </c>
      <c r="M26" s="84" t="s">
        <v>44</v>
      </c>
      <c r="N26" s="84" t="s">
        <v>44</v>
      </c>
      <c r="P26" s="86">
        <v>34820</v>
      </c>
      <c r="Q26" s="87" t="str">
        <f t="shared" si="12"/>
        <v>N/E</v>
      </c>
      <c r="R26" s="87" t="str">
        <f t="shared" si="2"/>
        <v>N/E</v>
      </c>
      <c r="S26" s="87">
        <f t="shared" si="3"/>
        <v>245073723.53524417</v>
      </c>
      <c r="T26" s="87">
        <f t="shared" si="4"/>
        <v>665945696.07308578</v>
      </c>
      <c r="U26" s="87" t="str">
        <f t="shared" si="5"/>
        <v>N/E</v>
      </c>
      <c r="V26" s="87" t="str">
        <f t="shared" si="6"/>
        <v>N/E</v>
      </c>
      <c r="W26" s="87" t="str">
        <f t="shared" si="7"/>
        <v>N/E</v>
      </c>
      <c r="X26" s="87" t="str">
        <f t="shared" si="8"/>
        <v>N/E</v>
      </c>
      <c r="Z26" s="88">
        <v>42125</v>
      </c>
      <c r="AA26" s="89">
        <f t="shared" si="13"/>
        <v>6487.6217632807229</v>
      </c>
      <c r="AB26" s="89">
        <f t="shared" si="14"/>
        <v>3812.0191571265937</v>
      </c>
      <c r="AC26" s="89">
        <f t="shared" si="15"/>
        <v>936.28689152986408</v>
      </c>
      <c r="AD26" s="89">
        <f t="shared" si="16"/>
        <v>743.31402484180092</v>
      </c>
      <c r="AE26" s="89">
        <f t="shared" si="17"/>
        <v>1975.1397520694138</v>
      </c>
      <c r="AF26" s="89">
        <f t="shared" si="18"/>
        <v>104.30916959575387</v>
      </c>
      <c r="AG26" s="89">
        <f t="shared" si="19"/>
        <v>399.02134859103353</v>
      </c>
      <c r="AH26" s="89">
        <f t="shared" si="20"/>
        <v>1784.6508281844478</v>
      </c>
      <c r="AK26" s="90">
        <v>2020</v>
      </c>
      <c r="AL26" s="77">
        <f>AA93/AA81-1</f>
        <v>2.5023357648351618E-2</v>
      </c>
      <c r="AM26" s="77">
        <f t="shared" ref="AM26:AS26" si="25">AB93/AB81-1</f>
        <v>-4.3608720851213922E-2</v>
      </c>
      <c r="AN26" s="77">
        <f t="shared" si="25"/>
        <v>-0.10548143122409248</v>
      </c>
      <c r="AO26" s="77">
        <f t="shared" si="25"/>
        <v>5.8430291583836835E-2</v>
      </c>
      <c r="AP26" s="77">
        <f t="shared" si="25"/>
        <v>-4.3695961411166606E-2</v>
      </c>
      <c r="AQ26" s="77">
        <f t="shared" si="25"/>
        <v>-0.27769792613602495</v>
      </c>
      <c r="AR26" s="77">
        <f t="shared" si="25"/>
        <v>2.3657220410882029E-3</v>
      </c>
      <c r="AS26" s="77">
        <f t="shared" si="25"/>
        <v>0.26025182707466099</v>
      </c>
      <c r="AV26" s="86">
        <v>34820</v>
      </c>
      <c r="AW26" s="76">
        <v>19.092089999999999</v>
      </c>
      <c r="AX26" s="76">
        <v>20.882864999999999</v>
      </c>
      <c r="AY26" s="76">
        <v>19.092089999999999</v>
      </c>
      <c r="AZ26" s="76">
        <v>20.882864999999999</v>
      </c>
      <c r="BA26" s="76">
        <v>19.743835000000001</v>
      </c>
      <c r="BB26" s="76">
        <v>15.122419000000001</v>
      </c>
      <c r="BC26" s="76">
        <v>24.224544999999999</v>
      </c>
      <c r="BD26" s="76">
        <v>21.924889</v>
      </c>
      <c r="BE26" s="76">
        <v>25.723213000000001</v>
      </c>
      <c r="BF26" s="76">
        <v>13.516736</v>
      </c>
      <c r="BG26" s="76">
        <v>21.476496000000001</v>
      </c>
      <c r="BH26" s="76">
        <v>14.296540999999999</v>
      </c>
      <c r="BI26" s="76">
        <v>15.333313</v>
      </c>
      <c r="BJ26" s="76">
        <v>13.542417</v>
      </c>
      <c r="BK26" s="76">
        <v>16.459916</v>
      </c>
      <c r="BL26" s="76">
        <v>13.461349</v>
      </c>
      <c r="BM26" s="76">
        <v>11.437162000000001</v>
      </c>
      <c r="BN26" s="76">
        <v>17.339219</v>
      </c>
      <c r="BO26" s="91">
        <f t="shared" si="11"/>
        <v>17.771655962021782</v>
      </c>
    </row>
    <row r="27" spans="1:67" hidden="1" x14ac:dyDescent="0.3">
      <c r="A27" s="97">
        <v>34851</v>
      </c>
      <c r="B27" s="84" t="s">
        <v>44</v>
      </c>
      <c r="C27" s="84" t="s">
        <v>44</v>
      </c>
      <c r="D27" s="84" t="s">
        <v>44</v>
      </c>
      <c r="E27" s="84">
        <v>41926750</v>
      </c>
      <c r="F27" s="84">
        <v>122007043</v>
      </c>
      <c r="G27" s="84" t="s">
        <v>44</v>
      </c>
      <c r="H27" s="84" t="s">
        <v>44</v>
      </c>
      <c r="I27" s="84" t="s">
        <v>44</v>
      </c>
      <c r="J27" s="84" t="s">
        <v>44</v>
      </c>
      <c r="K27" s="84">
        <v>10403241</v>
      </c>
      <c r="L27" s="84" t="s">
        <v>44</v>
      </c>
      <c r="M27" s="84" t="s">
        <v>44</v>
      </c>
      <c r="N27" s="84" t="s">
        <v>44</v>
      </c>
      <c r="P27" s="86">
        <v>34851</v>
      </c>
      <c r="Q27" s="87" t="str">
        <f t="shared" si="12"/>
        <v>N/E</v>
      </c>
      <c r="R27" s="87" t="str">
        <f t="shared" si="2"/>
        <v>N/E</v>
      </c>
      <c r="S27" s="87">
        <f t="shared" si="3"/>
        <v>228662060.34168708</v>
      </c>
      <c r="T27" s="87">
        <f t="shared" si="4"/>
        <v>665407689.09054029</v>
      </c>
      <c r="U27" s="87" t="str">
        <f t="shared" si="5"/>
        <v>N/E</v>
      </c>
      <c r="V27" s="87" t="str">
        <f t="shared" si="6"/>
        <v>N/E</v>
      </c>
      <c r="W27" s="87" t="str">
        <f t="shared" si="7"/>
        <v>N/E</v>
      </c>
      <c r="X27" s="87" t="str">
        <f t="shared" si="8"/>
        <v>N/E</v>
      </c>
      <c r="Z27" s="88">
        <v>42156</v>
      </c>
      <c r="AA27" s="89">
        <f t="shared" si="13"/>
        <v>6423.0877244442936</v>
      </c>
      <c r="AB27" s="89">
        <f t="shared" si="14"/>
        <v>3815.7336020862672</v>
      </c>
      <c r="AC27" s="89">
        <f t="shared" si="15"/>
        <v>940.63233208921906</v>
      </c>
      <c r="AD27" s="89">
        <f t="shared" si="16"/>
        <v>748.86564188399757</v>
      </c>
      <c r="AE27" s="89">
        <f t="shared" si="17"/>
        <v>1972.0830603498846</v>
      </c>
      <c r="AF27" s="89">
        <f t="shared" si="18"/>
        <v>101.14065112393878</v>
      </c>
      <c r="AG27" s="89">
        <f t="shared" si="19"/>
        <v>397.87076451135232</v>
      </c>
      <c r="AH27" s="89">
        <f t="shared" si="20"/>
        <v>1706.099583752195</v>
      </c>
      <c r="AK27" s="90" t="s">
        <v>129</v>
      </c>
      <c r="AL27" s="77">
        <f>AVERAGE(AL21:AL25)</f>
        <v>3.6378748328254898E-2</v>
      </c>
      <c r="AM27" s="77">
        <f>AVERAGE(AM21:AM25)</f>
        <v>6.5070219814600566E-2</v>
      </c>
      <c r="AN27" s="77">
        <f t="shared" ref="AN27:AS27" si="26">AVERAGE(AN21:AN25)</f>
        <v>4.2844890295680435E-2</v>
      </c>
      <c r="AO27" s="77">
        <f t="shared" si="26"/>
        <v>6.0464891512791753E-2</v>
      </c>
      <c r="AP27" s="77">
        <f t="shared" si="26"/>
        <v>8.0932912016674546E-2</v>
      </c>
      <c r="AQ27" s="77">
        <f t="shared" si="26"/>
        <v>3.972241139224493E-2</v>
      </c>
      <c r="AR27" s="77">
        <f t="shared" si="26"/>
        <v>-4.2843475089038539E-2</v>
      </c>
      <c r="AS27" s="77">
        <f t="shared" si="26"/>
        <v>8.6856955786616117E-4</v>
      </c>
      <c r="AV27" s="86">
        <v>34851</v>
      </c>
      <c r="AW27" s="76">
        <v>19.698024</v>
      </c>
      <c r="AX27" s="76">
        <v>21.595238999999999</v>
      </c>
      <c r="AY27" s="76">
        <v>19.698024</v>
      </c>
      <c r="AZ27" s="76">
        <v>21.595238999999999</v>
      </c>
      <c r="BA27" s="76">
        <v>20.612582</v>
      </c>
      <c r="BB27" s="76">
        <v>15.817669</v>
      </c>
      <c r="BC27" s="76">
        <v>25.254439999999999</v>
      </c>
      <c r="BD27" s="76">
        <v>22.434342000000001</v>
      </c>
      <c r="BE27" s="76">
        <v>26.525815000000001</v>
      </c>
      <c r="BF27" s="76">
        <v>13.654793</v>
      </c>
      <c r="BG27" s="76">
        <v>21.856437</v>
      </c>
      <c r="BH27" s="76">
        <v>14.651097</v>
      </c>
      <c r="BI27" s="76">
        <v>16.001864999999999</v>
      </c>
      <c r="BJ27" s="76">
        <v>14.824161</v>
      </c>
      <c r="BK27" s="76">
        <v>16.737499</v>
      </c>
      <c r="BL27" s="76">
        <v>13.565611000000001</v>
      </c>
      <c r="BM27" s="76">
        <v>11.531098</v>
      </c>
      <c r="BN27" s="76">
        <v>17.464548000000001</v>
      </c>
      <c r="BO27" s="91">
        <f t="shared" si="11"/>
        <v>18.335682770175929</v>
      </c>
    </row>
    <row r="28" spans="1:67" hidden="1" x14ac:dyDescent="0.3">
      <c r="A28" s="98">
        <v>34881</v>
      </c>
      <c r="B28" s="84" t="s">
        <v>44</v>
      </c>
      <c r="C28" s="84" t="s">
        <v>44</v>
      </c>
      <c r="D28" s="84" t="s">
        <v>44</v>
      </c>
      <c r="E28" s="84">
        <v>41793533</v>
      </c>
      <c r="F28" s="84">
        <v>125011598</v>
      </c>
      <c r="G28" s="84" t="s">
        <v>44</v>
      </c>
      <c r="H28" s="84" t="s">
        <v>44</v>
      </c>
      <c r="I28" s="84" t="s">
        <v>44</v>
      </c>
      <c r="J28" s="84" t="s">
        <v>44</v>
      </c>
      <c r="K28" s="84">
        <v>13636478</v>
      </c>
      <c r="L28" s="84" t="s">
        <v>44</v>
      </c>
      <c r="M28" s="84" t="s">
        <v>44</v>
      </c>
      <c r="N28" s="84" t="s">
        <v>44</v>
      </c>
      <c r="P28" s="86">
        <v>34881</v>
      </c>
      <c r="Q28" s="87" t="str">
        <f t="shared" si="12"/>
        <v>N/E</v>
      </c>
      <c r="R28" s="87" t="str">
        <f t="shared" si="2"/>
        <v>N/E</v>
      </c>
      <c r="S28" s="87">
        <f t="shared" si="3"/>
        <v>223381655.89215061</v>
      </c>
      <c r="T28" s="87">
        <f t="shared" si="4"/>
        <v>668172699.51702487</v>
      </c>
      <c r="U28" s="87" t="str">
        <f t="shared" si="5"/>
        <v>N/E</v>
      </c>
      <c r="V28" s="87" t="str">
        <f t="shared" si="6"/>
        <v>N/E</v>
      </c>
      <c r="W28" s="87" t="str">
        <f t="shared" si="7"/>
        <v>N/E</v>
      </c>
      <c r="X28" s="87" t="str">
        <f t="shared" si="8"/>
        <v>N/E</v>
      </c>
      <c r="Z28" s="88">
        <v>42186</v>
      </c>
      <c r="AA28" s="89">
        <f t="shared" si="13"/>
        <v>6439.6599812772283</v>
      </c>
      <c r="AB28" s="89">
        <f t="shared" si="14"/>
        <v>3843.5550910094612</v>
      </c>
      <c r="AC28" s="89">
        <f t="shared" si="15"/>
        <v>950.32435066738276</v>
      </c>
      <c r="AD28" s="89">
        <f t="shared" si="16"/>
        <v>753.05660637268204</v>
      </c>
      <c r="AE28" s="89">
        <f t="shared" si="17"/>
        <v>1984.3793969179796</v>
      </c>
      <c r="AF28" s="89">
        <f t="shared" si="18"/>
        <v>102.74363195634797</v>
      </c>
      <c r="AG28" s="89">
        <f t="shared" si="19"/>
        <v>394.32332495361698</v>
      </c>
      <c r="AH28" s="89">
        <f t="shared" si="20"/>
        <v>1667.5086242541051</v>
      </c>
      <c r="AK28" s="99"/>
      <c r="AL28" s="100"/>
      <c r="AM28" s="100"/>
      <c r="AN28" s="100"/>
      <c r="AO28" s="100"/>
      <c r="AQ28" s="100"/>
      <c r="AR28" s="100"/>
      <c r="AV28" s="86">
        <v>34881</v>
      </c>
      <c r="AW28" s="76">
        <v>20.099588000000001</v>
      </c>
      <c r="AX28" s="76">
        <v>22.046320999999999</v>
      </c>
      <c r="AY28" s="76">
        <v>20.099588000000001</v>
      </c>
      <c r="AZ28" s="76">
        <v>22.046320999999999</v>
      </c>
      <c r="BA28" s="76">
        <v>21.117336000000002</v>
      </c>
      <c r="BB28" s="76">
        <v>16.282662999999999</v>
      </c>
      <c r="BC28" s="76">
        <v>25.779191999999998</v>
      </c>
      <c r="BD28" s="76">
        <v>22.812321000000001</v>
      </c>
      <c r="BE28" s="76">
        <v>27.068490000000001</v>
      </c>
      <c r="BF28" s="76">
        <v>13.750772</v>
      </c>
      <c r="BG28" s="76">
        <v>22.185137999999998</v>
      </c>
      <c r="BH28" s="76">
        <v>14.927758000000001</v>
      </c>
      <c r="BI28" s="76">
        <v>16.445889999999999</v>
      </c>
      <c r="BJ28" s="76">
        <v>15.840762</v>
      </c>
      <c r="BK28" s="76">
        <v>16.816611000000002</v>
      </c>
      <c r="BL28" s="76">
        <v>13.708805</v>
      </c>
      <c r="BM28" s="76">
        <v>11.727091</v>
      </c>
      <c r="BN28" s="76">
        <v>17.5244</v>
      </c>
      <c r="BO28" s="91">
        <f t="shared" si="11"/>
        <v>18.709474076142605</v>
      </c>
    </row>
    <row r="29" spans="1:67" hidden="1" x14ac:dyDescent="0.3">
      <c r="A29" s="101">
        <v>34912</v>
      </c>
      <c r="B29" s="84" t="s">
        <v>44</v>
      </c>
      <c r="C29" s="84" t="s">
        <v>44</v>
      </c>
      <c r="D29" s="84" t="s">
        <v>44</v>
      </c>
      <c r="E29" s="84">
        <v>42676889.399999999</v>
      </c>
      <c r="F29" s="84">
        <v>126122430.59999999</v>
      </c>
      <c r="G29" s="84" t="s">
        <v>44</v>
      </c>
      <c r="H29" s="84" t="s">
        <v>44</v>
      </c>
      <c r="I29" s="84" t="s">
        <v>44</v>
      </c>
      <c r="J29" s="84" t="s">
        <v>44</v>
      </c>
      <c r="K29" s="84">
        <v>23335948</v>
      </c>
      <c r="L29" s="84" t="s">
        <v>44</v>
      </c>
      <c r="M29" s="84" t="s">
        <v>44</v>
      </c>
      <c r="N29" s="84" t="s">
        <v>44</v>
      </c>
      <c r="P29" s="86">
        <v>34912</v>
      </c>
      <c r="Q29" s="87" t="str">
        <f t="shared" si="12"/>
        <v>N/E</v>
      </c>
      <c r="R29" s="87" t="str">
        <f t="shared" si="2"/>
        <v>N/E</v>
      </c>
      <c r="S29" s="87">
        <f t="shared" si="3"/>
        <v>224381270.07713652</v>
      </c>
      <c r="T29" s="87">
        <f t="shared" si="4"/>
        <v>663110914.62170875</v>
      </c>
      <c r="U29" s="87" t="str">
        <f t="shared" si="5"/>
        <v>N/E</v>
      </c>
      <c r="V29" s="87" t="str">
        <f t="shared" si="6"/>
        <v>N/E</v>
      </c>
      <c r="W29" s="87" t="str">
        <f t="shared" si="7"/>
        <v>N/E</v>
      </c>
      <c r="X29" s="87" t="str">
        <f t="shared" si="8"/>
        <v>N/E</v>
      </c>
      <c r="Z29" s="88">
        <v>42217</v>
      </c>
      <c r="AA29" s="89">
        <f t="shared" si="13"/>
        <v>6523.3994560560704</v>
      </c>
      <c r="AB29" s="89">
        <f t="shared" si="14"/>
        <v>3891.7698784704007</v>
      </c>
      <c r="AC29" s="89">
        <f t="shared" si="15"/>
        <v>963.56124097334998</v>
      </c>
      <c r="AD29" s="89">
        <f t="shared" si="16"/>
        <v>756.52056728305297</v>
      </c>
      <c r="AE29" s="89">
        <f t="shared" si="17"/>
        <v>2008.0439695840571</v>
      </c>
      <c r="AF29" s="89">
        <f t="shared" si="18"/>
        <v>110.55920659022961</v>
      </c>
      <c r="AG29" s="89">
        <f t="shared" si="19"/>
        <v>394.96192091964667</v>
      </c>
      <c r="AH29" s="89">
        <f t="shared" si="20"/>
        <v>1723.0477074960645</v>
      </c>
      <c r="AK29" s="99"/>
      <c r="AL29" s="100"/>
      <c r="AM29" s="100"/>
      <c r="AN29" s="100"/>
      <c r="AO29" s="100"/>
      <c r="AQ29" s="100"/>
      <c r="AR29" s="100"/>
      <c r="AV29" s="86">
        <v>34912</v>
      </c>
      <c r="AW29" s="76">
        <v>20.432981000000002</v>
      </c>
      <c r="AX29" s="76">
        <v>22.456755999999999</v>
      </c>
      <c r="AY29" s="76">
        <v>20.432981000000002</v>
      </c>
      <c r="AZ29" s="76">
        <v>22.456755999999999</v>
      </c>
      <c r="BA29" s="76">
        <v>21.595572000000001</v>
      </c>
      <c r="BB29" s="76">
        <v>16.634067999999999</v>
      </c>
      <c r="BC29" s="76">
        <v>26.383921000000001</v>
      </c>
      <c r="BD29" s="76">
        <v>23.133074000000001</v>
      </c>
      <c r="BE29" s="76">
        <v>27.487914</v>
      </c>
      <c r="BF29" s="76">
        <v>14.004128</v>
      </c>
      <c r="BG29" s="76">
        <v>22.445453000000001</v>
      </c>
      <c r="BH29" s="76">
        <v>15.085481</v>
      </c>
      <c r="BI29" s="76">
        <v>16.690446999999999</v>
      </c>
      <c r="BJ29" s="76">
        <v>16.126358</v>
      </c>
      <c r="BK29" s="76">
        <v>17.034825000000001</v>
      </c>
      <c r="BL29" s="76">
        <v>13.797269999999999</v>
      </c>
      <c r="BM29" s="76">
        <v>11.843321</v>
      </c>
      <c r="BN29" s="76">
        <v>17.569514999999999</v>
      </c>
      <c r="BO29" s="91">
        <f t="shared" si="11"/>
        <v>19.019809178069444</v>
      </c>
    </row>
    <row r="30" spans="1:67" hidden="1" x14ac:dyDescent="0.3">
      <c r="A30" s="102">
        <v>34943</v>
      </c>
      <c r="B30" s="84" t="s">
        <v>44</v>
      </c>
      <c r="C30" s="84" t="s">
        <v>44</v>
      </c>
      <c r="D30" s="84" t="s">
        <v>44</v>
      </c>
      <c r="E30" s="84">
        <v>40702421.100000001</v>
      </c>
      <c r="F30" s="84">
        <v>126685089.90000001</v>
      </c>
      <c r="G30" s="84" t="s">
        <v>44</v>
      </c>
      <c r="H30" s="84" t="s">
        <v>44</v>
      </c>
      <c r="I30" s="84" t="s">
        <v>44</v>
      </c>
      <c r="J30" s="84" t="s">
        <v>44</v>
      </c>
      <c r="K30" s="84">
        <v>47279464</v>
      </c>
      <c r="L30" s="84" t="s">
        <v>44</v>
      </c>
      <c r="M30" s="84" t="s">
        <v>44</v>
      </c>
      <c r="N30" s="84" t="s">
        <v>44</v>
      </c>
      <c r="P30" s="86">
        <v>34943</v>
      </c>
      <c r="Q30" s="87" t="str">
        <f t="shared" si="12"/>
        <v>N/E</v>
      </c>
      <c r="R30" s="87" t="str">
        <f t="shared" si="2"/>
        <v>N/E</v>
      </c>
      <c r="S30" s="87">
        <f t="shared" si="3"/>
        <v>209663211.95529673</v>
      </c>
      <c r="T30" s="87">
        <f t="shared" si="4"/>
        <v>652570587.63218188</v>
      </c>
      <c r="U30" s="87" t="str">
        <f t="shared" si="5"/>
        <v>N/E</v>
      </c>
      <c r="V30" s="87" t="str">
        <f t="shared" si="6"/>
        <v>N/E</v>
      </c>
      <c r="W30" s="87" t="str">
        <f t="shared" si="7"/>
        <v>N/E</v>
      </c>
      <c r="X30" s="87" t="str">
        <f t="shared" si="8"/>
        <v>N/E</v>
      </c>
      <c r="Z30" s="88">
        <v>42248</v>
      </c>
      <c r="AA30" s="89">
        <f t="shared" si="13"/>
        <v>6643.9167780231792</v>
      </c>
      <c r="AB30" s="89">
        <f t="shared" si="14"/>
        <v>3944.7523765722053</v>
      </c>
      <c r="AC30" s="89">
        <f t="shared" si="15"/>
        <v>969.59457250961941</v>
      </c>
      <c r="AD30" s="89">
        <f t="shared" si="16"/>
        <v>762.09037423344421</v>
      </c>
      <c r="AE30" s="89">
        <f t="shared" si="17"/>
        <v>2052.2328498979609</v>
      </c>
      <c r="AF30" s="89">
        <f t="shared" si="18"/>
        <v>107.81396566002357</v>
      </c>
      <c r="AG30" s="89">
        <f t="shared" si="19"/>
        <v>390.51384057446893</v>
      </c>
      <c r="AH30" s="89">
        <f t="shared" si="20"/>
        <v>1812.4625690323132</v>
      </c>
      <c r="AK30" s="64" t="s">
        <v>391</v>
      </c>
      <c r="AL30" s="100"/>
      <c r="AM30" s="100"/>
      <c r="AN30" s="100"/>
      <c r="AO30" s="100"/>
      <c r="AQ30" s="100"/>
      <c r="AR30" s="100"/>
      <c r="AV30" s="86">
        <v>34943</v>
      </c>
      <c r="AW30" s="76">
        <v>20.855643000000001</v>
      </c>
      <c r="AX30" s="76">
        <v>22.982119999999998</v>
      </c>
      <c r="AY30" s="76">
        <v>20.855643000000001</v>
      </c>
      <c r="AZ30" s="76">
        <v>22.982119999999998</v>
      </c>
      <c r="BA30" s="76">
        <v>22.113060999999998</v>
      </c>
      <c r="BB30" s="76">
        <v>17.042884000000001</v>
      </c>
      <c r="BC30" s="76">
        <v>27.003827999999999</v>
      </c>
      <c r="BD30" s="76">
        <v>23.659269999999999</v>
      </c>
      <c r="BE30" s="76">
        <v>27.852440999999999</v>
      </c>
      <c r="BF30" s="76">
        <v>15.830102</v>
      </c>
      <c r="BG30" s="76">
        <v>22.708189999999998</v>
      </c>
      <c r="BH30" s="76">
        <v>15.276021999999999</v>
      </c>
      <c r="BI30" s="76">
        <v>16.965174000000001</v>
      </c>
      <c r="BJ30" s="76">
        <v>16.444582</v>
      </c>
      <c r="BK30" s="76">
        <v>17.281616</v>
      </c>
      <c r="BL30" s="76">
        <v>13.920642000000001</v>
      </c>
      <c r="BM30" s="76">
        <v>11.955109</v>
      </c>
      <c r="BN30" s="76">
        <v>17.716749</v>
      </c>
      <c r="BO30" s="91">
        <f t="shared" si="11"/>
        <v>19.413239318626083</v>
      </c>
    </row>
    <row r="31" spans="1:67" ht="15.6" hidden="1" x14ac:dyDescent="0.3">
      <c r="A31" s="103">
        <v>34973</v>
      </c>
      <c r="B31" s="84" t="s">
        <v>44</v>
      </c>
      <c r="C31" s="84" t="s">
        <v>44</v>
      </c>
      <c r="D31" s="84" t="s">
        <v>44</v>
      </c>
      <c r="E31" s="84">
        <v>40211257.350000001</v>
      </c>
      <c r="F31" s="84">
        <v>113638717.14</v>
      </c>
      <c r="G31" s="84" t="s">
        <v>44</v>
      </c>
      <c r="H31" s="84" t="s">
        <v>44</v>
      </c>
      <c r="I31" s="84" t="s">
        <v>44</v>
      </c>
      <c r="J31" s="84" t="s">
        <v>44</v>
      </c>
      <c r="K31" s="84">
        <v>68660126</v>
      </c>
      <c r="L31" s="84" t="s">
        <v>44</v>
      </c>
      <c r="M31" s="84" t="s">
        <v>44</v>
      </c>
      <c r="N31" s="84" t="s">
        <v>44</v>
      </c>
      <c r="P31" s="86">
        <v>34973</v>
      </c>
      <c r="Q31" s="87" t="str">
        <f t="shared" si="12"/>
        <v>N/E</v>
      </c>
      <c r="R31" s="87" t="str">
        <f t="shared" si="2"/>
        <v>N/E</v>
      </c>
      <c r="S31" s="87">
        <f t="shared" si="3"/>
        <v>202957184.91522247</v>
      </c>
      <c r="T31" s="87">
        <f t="shared" si="4"/>
        <v>573565604.46154857</v>
      </c>
      <c r="U31" s="87" t="str">
        <f t="shared" si="5"/>
        <v>N/E</v>
      </c>
      <c r="V31" s="87" t="str">
        <f t="shared" si="6"/>
        <v>N/E</v>
      </c>
      <c r="W31" s="87" t="str">
        <f t="shared" si="7"/>
        <v>N/E</v>
      </c>
      <c r="X31" s="87" t="str">
        <f t="shared" si="8"/>
        <v>N/E</v>
      </c>
      <c r="Z31" s="88">
        <v>42278</v>
      </c>
      <c r="AA31" s="89">
        <f t="shared" si="13"/>
        <v>6629.7122147620212</v>
      </c>
      <c r="AB31" s="89">
        <f t="shared" si="14"/>
        <v>3957.331715395208</v>
      </c>
      <c r="AC31" s="89">
        <f t="shared" si="15"/>
        <v>975.10255539450566</v>
      </c>
      <c r="AD31" s="89">
        <f t="shared" si="16"/>
        <v>765.39306519951788</v>
      </c>
      <c r="AE31" s="89">
        <f t="shared" si="17"/>
        <v>2049.0750180704554</v>
      </c>
      <c r="AF31" s="89">
        <f t="shared" si="18"/>
        <v>114.87579349563821</v>
      </c>
      <c r="AG31" s="89">
        <f t="shared" si="19"/>
        <v>393.56546017756875</v>
      </c>
      <c r="AH31" s="89">
        <f t="shared" si="20"/>
        <v>1799.5528387548175</v>
      </c>
      <c r="AK31" s="23" t="s">
        <v>45</v>
      </c>
      <c r="AL31" s="47" t="s">
        <v>141</v>
      </c>
      <c r="AM31" s="47" t="s">
        <v>49</v>
      </c>
      <c r="AN31" s="47" t="s">
        <v>50</v>
      </c>
      <c r="AO31" s="47" t="s">
        <v>51</v>
      </c>
      <c r="AP31" s="47" t="s">
        <v>137</v>
      </c>
      <c r="AQ31" s="47" t="s">
        <v>142</v>
      </c>
      <c r="AR31" s="47" t="s">
        <v>143</v>
      </c>
      <c r="AV31" s="86">
        <v>34973</v>
      </c>
      <c r="AW31" s="76">
        <v>21.284762000000001</v>
      </c>
      <c r="AX31" s="76">
        <v>23.383808999999999</v>
      </c>
      <c r="AY31" s="76">
        <v>21.284762000000001</v>
      </c>
      <c r="AZ31" s="76">
        <v>23.383808999999999</v>
      </c>
      <c r="BA31" s="76">
        <v>22.607548000000001</v>
      </c>
      <c r="BB31" s="76">
        <v>17.414007000000002</v>
      </c>
      <c r="BC31" s="76">
        <v>27.619724999999999</v>
      </c>
      <c r="BD31" s="76">
        <v>23.940888999999999</v>
      </c>
      <c r="BE31" s="76">
        <v>28.220313999999998</v>
      </c>
      <c r="BF31" s="76">
        <v>15.833881999999999</v>
      </c>
      <c r="BG31" s="76">
        <v>23.005106000000001</v>
      </c>
      <c r="BH31" s="76">
        <v>15.732786000000001</v>
      </c>
      <c r="BI31" s="76">
        <v>17.630476999999999</v>
      </c>
      <c r="BJ31" s="76">
        <v>17.808185000000002</v>
      </c>
      <c r="BK31" s="76">
        <v>17.50177</v>
      </c>
      <c r="BL31" s="76">
        <v>14.211028000000001</v>
      </c>
      <c r="BM31" s="76">
        <v>12.346809</v>
      </c>
      <c r="BN31" s="76">
        <v>17.847777000000001</v>
      </c>
      <c r="BO31" s="91">
        <f t="shared" si="11"/>
        <v>19.812679884576003</v>
      </c>
    </row>
    <row r="32" spans="1:67" hidden="1" x14ac:dyDescent="0.3">
      <c r="A32" s="104">
        <v>35004</v>
      </c>
      <c r="B32" s="84" t="s">
        <v>44</v>
      </c>
      <c r="C32" s="84" t="s">
        <v>44</v>
      </c>
      <c r="D32" s="84" t="s">
        <v>44</v>
      </c>
      <c r="E32" s="84">
        <v>40409315.68</v>
      </c>
      <c r="F32" s="84">
        <v>103858968.78</v>
      </c>
      <c r="G32" s="84" t="s">
        <v>44</v>
      </c>
      <c r="H32" s="84" t="s">
        <v>44</v>
      </c>
      <c r="I32" s="84" t="s">
        <v>44</v>
      </c>
      <c r="J32" s="84" t="s">
        <v>44</v>
      </c>
      <c r="K32" s="84">
        <v>89913597</v>
      </c>
      <c r="L32" s="84" t="s">
        <v>44</v>
      </c>
      <c r="M32" s="84" t="s">
        <v>44</v>
      </c>
      <c r="N32" s="84" t="s">
        <v>44</v>
      </c>
      <c r="P32" s="86">
        <v>35004</v>
      </c>
      <c r="Q32" s="87" t="str">
        <f t="shared" si="12"/>
        <v>N/E</v>
      </c>
      <c r="R32" s="87" t="str">
        <f t="shared" si="2"/>
        <v>N/E</v>
      </c>
      <c r="S32" s="87">
        <f t="shared" si="3"/>
        <v>199048638.72392386</v>
      </c>
      <c r="T32" s="87">
        <f t="shared" si="4"/>
        <v>511589617.56833959</v>
      </c>
      <c r="U32" s="87" t="str">
        <f t="shared" si="5"/>
        <v>N/E</v>
      </c>
      <c r="V32" s="87" t="str">
        <f t="shared" si="6"/>
        <v>N/E</v>
      </c>
      <c r="W32" s="87" t="str">
        <f t="shared" si="7"/>
        <v>N/E</v>
      </c>
      <c r="X32" s="87" t="str">
        <f t="shared" si="8"/>
        <v>N/E</v>
      </c>
      <c r="Z32" s="88">
        <v>42309</v>
      </c>
      <c r="AA32" s="89">
        <f t="shared" si="13"/>
        <v>6626.1747570768857</v>
      </c>
      <c r="AB32" s="89">
        <f t="shared" si="14"/>
        <v>3996.7679823918838</v>
      </c>
      <c r="AC32" s="89">
        <f t="shared" si="15"/>
        <v>993.94342001724567</v>
      </c>
      <c r="AD32" s="89">
        <f t="shared" si="16"/>
        <v>769.13494816535206</v>
      </c>
      <c r="AE32" s="89">
        <f t="shared" si="17"/>
        <v>2055.4614821800342</v>
      </c>
      <c r="AF32" s="89">
        <f t="shared" si="18"/>
        <v>125.49778937796211</v>
      </c>
      <c r="AG32" s="89">
        <f t="shared" si="19"/>
        <v>400.58204635780913</v>
      </c>
      <c r="AH32" s="89">
        <f t="shared" si="20"/>
        <v>1750.1641329094637</v>
      </c>
      <c r="AK32" s="90">
        <v>2015</v>
      </c>
      <c r="AL32" s="105">
        <f t="shared" ref="AL32:AR32" si="27">AB33-AB21</f>
        <v>394.10947979252023</v>
      </c>
      <c r="AM32" s="105">
        <f t="shared" si="27"/>
        <v>70.921752500981938</v>
      </c>
      <c r="AN32" s="105">
        <f t="shared" si="27"/>
        <v>60.466934067569582</v>
      </c>
      <c r="AO32" s="105">
        <f t="shared" si="27"/>
        <v>250.03875118093856</v>
      </c>
      <c r="AP32" s="105">
        <f t="shared" si="27"/>
        <v>12.240369435632914</v>
      </c>
      <c r="AQ32" s="105">
        <f t="shared" si="27"/>
        <v>14.935508142091464</v>
      </c>
      <c r="AR32" s="105">
        <f t="shared" si="27"/>
        <v>149.15056972642037</v>
      </c>
      <c r="AV32" s="86">
        <v>35004</v>
      </c>
      <c r="AW32" s="76">
        <v>21.809608000000001</v>
      </c>
      <c r="AX32" s="76">
        <v>23.860399999999998</v>
      </c>
      <c r="AY32" s="76">
        <v>21.809608000000001</v>
      </c>
      <c r="AZ32" s="76">
        <v>23.860399999999998</v>
      </c>
      <c r="BA32" s="76">
        <v>23.139724999999999</v>
      </c>
      <c r="BB32" s="76">
        <v>17.929428000000001</v>
      </c>
      <c r="BC32" s="76">
        <v>28.142631999999999</v>
      </c>
      <c r="BD32" s="76">
        <v>24.341612000000001</v>
      </c>
      <c r="BE32" s="76">
        <v>28.617262</v>
      </c>
      <c r="BF32" s="76">
        <v>15.833881999999999</v>
      </c>
      <c r="BG32" s="76">
        <v>23.536619999999999</v>
      </c>
      <c r="BH32" s="76">
        <v>16.32105</v>
      </c>
      <c r="BI32" s="76">
        <v>18.562560999999999</v>
      </c>
      <c r="BJ32" s="76">
        <v>18.633962</v>
      </c>
      <c r="BK32" s="76">
        <v>18.500709000000001</v>
      </c>
      <c r="BL32" s="76">
        <v>14.525093</v>
      </c>
      <c r="BM32" s="76">
        <v>12.804285999999999</v>
      </c>
      <c r="BN32" s="76">
        <v>17.932779</v>
      </c>
      <c r="BO32" s="91">
        <f t="shared" si="11"/>
        <v>20.301226845387696</v>
      </c>
    </row>
    <row r="33" spans="1:67" hidden="1" x14ac:dyDescent="0.3">
      <c r="A33" s="85">
        <v>35034</v>
      </c>
      <c r="B33" s="84" t="s">
        <v>44</v>
      </c>
      <c r="C33" s="84" t="s">
        <v>44</v>
      </c>
      <c r="D33" s="84" t="s">
        <v>44</v>
      </c>
      <c r="E33" s="84">
        <v>40055148.159999996</v>
      </c>
      <c r="F33" s="84">
        <v>101946868.18000001</v>
      </c>
      <c r="G33" s="84" t="s">
        <v>44</v>
      </c>
      <c r="H33" s="84" t="s">
        <v>44</v>
      </c>
      <c r="I33" s="84" t="s">
        <v>44</v>
      </c>
      <c r="J33" s="84" t="s">
        <v>44</v>
      </c>
      <c r="K33" s="84">
        <v>145328735</v>
      </c>
      <c r="L33" s="84" t="s">
        <v>44</v>
      </c>
      <c r="M33" s="84" t="s">
        <v>44</v>
      </c>
      <c r="N33" s="84" t="s">
        <v>44</v>
      </c>
      <c r="P33" s="86">
        <v>35034</v>
      </c>
      <c r="Q33" s="87" t="str">
        <f t="shared" si="12"/>
        <v>N/E</v>
      </c>
      <c r="R33" s="87" t="str">
        <f t="shared" si="2"/>
        <v>N/E</v>
      </c>
      <c r="S33" s="87">
        <f t="shared" si="3"/>
        <v>191078714.77279896</v>
      </c>
      <c r="T33" s="87">
        <f t="shared" si="4"/>
        <v>486326413.50205803</v>
      </c>
      <c r="U33" s="87" t="str">
        <f t="shared" si="5"/>
        <v>N/E</v>
      </c>
      <c r="V33" s="87" t="str">
        <f t="shared" si="6"/>
        <v>N/E</v>
      </c>
      <c r="W33" s="87" t="str">
        <f t="shared" si="7"/>
        <v>N/E</v>
      </c>
      <c r="X33" s="87" t="str">
        <f t="shared" si="8"/>
        <v>N/E</v>
      </c>
      <c r="Z33" s="88">
        <v>42339</v>
      </c>
      <c r="AA33" s="89">
        <f t="shared" si="13"/>
        <v>6593.2398684567252</v>
      </c>
      <c r="AB33" s="89">
        <f t="shared" si="14"/>
        <v>4047.3250474055112</v>
      </c>
      <c r="AC33" s="89">
        <f t="shared" si="15"/>
        <v>987.50525598084812</v>
      </c>
      <c r="AD33" s="89">
        <f t="shared" si="16"/>
        <v>772.91677344349341</v>
      </c>
      <c r="AE33" s="89">
        <f t="shared" si="17"/>
        <v>2121.2618726135725</v>
      </c>
      <c r="AF33" s="89">
        <f t="shared" si="18"/>
        <v>112.99270822501482</v>
      </c>
      <c r="AG33" s="89">
        <f t="shared" si="19"/>
        <v>410.84943017907722</v>
      </c>
      <c r="AH33" s="89">
        <f t="shared" si="20"/>
        <v>1683.7569186548583</v>
      </c>
      <c r="AK33" s="90">
        <v>2016</v>
      </c>
      <c r="AL33" s="105">
        <f t="shared" ref="AL33:AR33" si="28">AB45-AB33</f>
        <v>423.75121280560506</v>
      </c>
      <c r="AM33" s="105">
        <f t="shared" si="28"/>
        <v>83.733248723161637</v>
      </c>
      <c r="AN33" s="105">
        <f t="shared" si="28"/>
        <v>51.124601551692081</v>
      </c>
      <c r="AO33" s="105">
        <f t="shared" si="28"/>
        <v>282.7434200187331</v>
      </c>
      <c r="AP33" s="105">
        <f t="shared" si="28"/>
        <v>5.8170844073177506</v>
      </c>
      <c r="AQ33" s="105">
        <f t="shared" si="28"/>
        <v>-4.6564535001061813</v>
      </c>
      <c r="AR33" s="105">
        <f t="shared" si="28"/>
        <v>-308.30857178051292</v>
      </c>
      <c r="AV33" s="86">
        <v>35034</v>
      </c>
      <c r="AW33" s="76">
        <v>22.520167000000001</v>
      </c>
      <c r="AX33" s="76">
        <v>24.530239999999999</v>
      </c>
      <c r="AY33" s="76">
        <v>22.520167000000001</v>
      </c>
      <c r="AZ33" s="76">
        <v>24.530239999999999</v>
      </c>
      <c r="BA33" s="76">
        <v>23.85699</v>
      </c>
      <c r="BB33" s="76">
        <v>18.550913999999999</v>
      </c>
      <c r="BC33" s="76">
        <v>28.935690000000001</v>
      </c>
      <c r="BD33" s="76">
        <v>24.942321</v>
      </c>
      <c r="BE33" s="76">
        <v>29.441075000000001</v>
      </c>
      <c r="BF33" s="76">
        <v>15.854072</v>
      </c>
      <c r="BG33" s="76">
        <v>24.132985999999999</v>
      </c>
      <c r="BH33" s="76">
        <v>17.068619000000002</v>
      </c>
      <c r="BI33" s="76">
        <v>19.471643</v>
      </c>
      <c r="BJ33" s="76">
        <v>19.457519000000001</v>
      </c>
      <c r="BK33" s="76">
        <v>19.463436999999999</v>
      </c>
      <c r="BL33" s="76">
        <v>15.143537999999999</v>
      </c>
      <c r="BM33" s="76">
        <v>13.357448</v>
      </c>
      <c r="BN33" s="76">
        <v>18.682929999999999</v>
      </c>
      <c r="BO33" s="91">
        <f t="shared" si="11"/>
        <v>20.962642651028577</v>
      </c>
    </row>
    <row r="34" spans="1:67" hidden="1" x14ac:dyDescent="0.3">
      <c r="A34" s="92">
        <v>35065</v>
      </c>
      <c r="B34" s="84" t="s">
        <v>44</v>
      </c>
      <c r="C34" s="84" t="s">
        <v>44</v>
      </c>
      <c r="D34" s="84" t="s">
        <v>44</v>
      </c>
      <c r="E34" s="84">
        <v>39725365.380000003</v>
      </c>
      <c r="F34" s="84">
        <v>99830704.879999995</v>
      </c>
      <c r="G34" s="84" t="s">
        <v>44</v>
      </c>
      <c r="H34" s="84" t="s">
        <v>44</v>
      </c>
      <c r="I34" s="84" t="s">
        <v>44</v>
      </c>
      <c r="J34" s="84" t="s">
        <v>44</v>
      </c>
      <c r="K34" s="84">
        <v>160452660</v>
      </c>
      <c r="L34" s="84" t="s">
        <v>44</v>
      </c>
      <c r="M34" s="84" t="s">
        <v>44</v>
      </c>
      <c r="N34" s="84" t="s">
        <v>44</v>
      </c>
      <c r="P34" s="86">
        <v>35065</v>
      </c>
      <c r="Q34" s="87" t="str">
        <f t="shared" si="12"/>
        <v>N/E</v>
      </c>
      <c r="R34" s="87" t="str">
        <f t="shared" si="2"/>
        <v>N/E</v>
      </c>
      <c r="S34" s="87">
        <f t="shared" si="3"/>
        <v>182929318.61919329</v>
      </c>
      <c r="T34" s="87">
        <f t="shared" si="4"/>
        <v>459705345.59680301</v>
      </c>
      <c r="U34" s="87" t="str">
        <f t="shared" si="5"/>
        <v>N/E</v>
      </c>
      <c r="V34" s="87" t="str">
        <f t="shared" si="6"/>
        <v>N/E</v>
      </c>
      <c r="W34" s="87" t="str">
        <f t="shared" si="7"/>
        <v>N/E</v>
      </c>
      <c r="X34" s="87" t="str">
        <f t="shared" si="8"/>
        <v>N/E</v>
      </c>
      <c r="Z34" s="88">
        <v>42370</v>
      </c>
      <c r="AA34" s="89">
        <f t="shared" si="13"/>
        <v>6652.466970451238</v>
      </c>
      <c r="AB34" s="89">
        <f t="shared" si="14"/>
        <v>4115.6506696790875</v>
      </c>
      <c r="AC34" s="89">
        <f t="shared" si="15"/>
        <v>986.30524640772751</v>
      </c>
      <c r="AD34" s="89">
        <f t="shared" si="16"/>
        <v>778.16007593651216</v>
      </c>
      <c r="AE34" s="89">
        <f t="shared" si="17"/>
        <v>2202.356941942196</v>
      </c>
      <c r="AF34" s="89">
        <f t="shared" si="18"/>
        <v>96.257311998345699</v>
      </c>
      <c r="AG34" s="89">
        <f t="shared" si="19"/>
        <v>407.70778225331668</v>
      </c>
      <c r="AH34" s="89">
        <f t="shared" si="20"/>
        <v>1653.4019993682261</v>
      </c>
      <c r="AK34" s="90">
        <v>2017</v>
      </c>
      <c r="AL34" s="105">
        <f t="shared" ref="AL34:AR34" si="29">AB57-AB45</f>
        <v>191.09127718951095</v>
      </c>
      <c r="AM34" s="105">
        <f t="shared" si="29"/>
        <v>17.13461794916384</v>
      </c>
      <c r="AN34" s="105">
        <f t="shared" si="29"/>
        <v>12.217377083655947</v>
      </c>
      <c r="AO34" s="105">
        <f t="shared" si="29"/>
        <v>173.16632343211768</v>
      </c>
      <c r="AP34" s="105">
        <f t="shared" si="29"/>
        <v>2.1194364913311716</v>
      </c>
      <c r="AQ34" s="105">
        <f t="shared" si="29"/>
        <v>-23.765045446710417</v>
      </c>
      <c r="AR34" s="105">
        <f t="shared" si="29"/>
        <v>-28.631151581112817</v>
      </c>
      <c r="AV34" s="86">
        <v>35065</v>
      </c>
      <c r="AW34" s="76">
        <v>23.329754000000001</v>
      </c>
      <c r="AX34" s="76">
        <v>25.325838000000001</v>
      </c>
      <c r="AY34" s="76">
        <v>23.329754000000001</v>
      </c>
      <c r="AZ34" s="76">
        <v>25.325838000000001</v>
      </c>
      <c r="BA34" s="76">
        <v>24.665913</v>
      </c>
      <c r="BB34" s="76">
        <v>19.272822000000001</v>
      </c>
      <c r="BC34" s="76">
        <v>29.804760000000002</v>
      </c>
      <c r="BD34" s="76">
        <v>25.708335000000002</v>
      </c>
      <c r="BE34" s="76">
        <v>30.274342999999998</v>
      </c>
      <c r="BF34" s="76">
        <v>16.201219999999999</v>
      </c>
      <c r="BG34" s="76">
        <v>24.977805</v>
      </c>
      <c r="BH34" s="76">
        <v>17.854831000000001</v>
      </c>
      <c r="BI34" s="76">
        <v>20.174744</v>
      </c>
      <c r="BJ34" s="76">
        <v>19.322132</v>
      </c>
      <c r="BK34" s="76">
        <v>20.699726999999999</v>
      </c>
      <c r="BL34" s="76">
        <v>15.995412999999999</v>
      </c>
      <c r="BM34" s="76">
        <v>13.884423</v>
      </c>
      <c r="BN34" s="76">
        <v>20.110081999999998</v>
      </c>
      <c r="BO34" s="91">
        <f t="shared" si="11"/>
        <v>21.716237550032584</v>
      </c>
    </row>
    <row r="35" spans="1:67" hidden="1" x14ac:dyDescent="0.3">
      <c r="A35" s="93">
        <v>35096</v>
      </c>
      <c r="B35" s="84" t="s">
        <v>44</v>
      </c>
      <c r="C35" s="84" t="s">
        <v>44</v>
      </c>
      <c r="D35" s="84" t="s">
        <v>44</v>
      </c>
      <c r="E35" s="84">
        <v>38456070.880000003</v>
      </c>
      <c r="F35" s="84">
        <v>96390988.379999995</v>
      </c>
      <c r="G35" s="84" t="s">
        <v>44</v>
      </c>
      <c r="H35" s="84" t="s">
        <v>44</v>
      </c>
      <c r="I35" s="84" t="s">
        <v>44</v>
      </c>
      <c r="J35" s="84" t="s">
        <v>44</v>
      </c>
      <c r="K35" s="84">
        <v>173475491</v>
      </c>
      <c r="L35" s="84" t="s">
        <v>44</v>
      </c>
      <c r="M35" s="84" t="s">
        <v>44</v>
      </c>
      <c r="N35" s="84" t="s">
        <v>44</v>
      </c>
      <c r="P35" s="86">
        <v>35096</v>
      </c>
      <c r="Q35" s="87" t="str">
        <f t="shared" si="12"/>
        <v>N/E</v>
      </c>
      <c r="R35" s="87" t="str">
        <f t="shared" si="2"/>
        <v>N/E</v>
      </c>
      <c r="S35" s="87">
        <f t="shared" si="3"/>
        <v>173045587.53013602</v>
      </c>
      <c r="T35" s="87">
        <f t="shared" si="4"/>
        <v>433742575.2328344</v>
      </c>
      <c r="U35" s="87" t="str">
        <f t="shared" si="5"/>
        <v>N/E</v>
      </c>
      <c r="V35" s="87" t="str">
        <f t="shared" si="6"/>
        <v>N/E</v>
      </c>
      <c r="W35" s="87" t="str">
        <f t="shared" si="7"/>
        <v>N/E</v>
      </c>
      <c r="X35" s="87" t="str">
        <f t="shared" si="8"/>
        <v>N/E</v>
      </c>
      <c r="Z35" s="88">
        <v>42401</v>
      </c>
      <c r="AA35" s="89">
        <f t="shared" si="13"/>
        <v>6700.782478172855</v>
      </c>
      <c r="AB35" s="89">
        <f t="shared" si="14"/>
        <v>4105.4228561090176</v>
      </c>
      <c r="AC35" s="89">
        <f t="shared" si="15"/>
        <v>985.17617146028579</v>
      </c>
      <c r="AD35" s="89">
        <f t="shared" si="16"/>
        <v>776.52703658570033</v>
      </c>
      <c r="AE35" s="89">
        <f t="shared" si="17"/>
        <v>2194.1516385042974</v>
      </c>
      <c r="AF35" s="89">
        <f t="shared" si="18"/>
        <v>97.077205144555734</v>
      </c>
      <c r="AG35" s="89">
        <f t="shared" si="19"/>
        <v>405.35622307339042</v>
      </c>
      <c r="AH35" s="89">
        <f t="shared" si="20"/>
        <v>1694.0601296895495</v>
      </c>
      <c r="AK35" s="90">
        <v>2018</v>
      </c>
      <c r="AL35" s="105">
        <f t="shared" ref="AL35:AR35" si="30">AB69-AB57</f>
        <v>216.10284362732909</v>
      </c>
      <c r="AM35" s="105">
        <f t="shared" si="30"/>
        <v>15.453636393419401</v>
      </c>
      <c r="AN35" s="105">
        <f t="shared" si="30"/>
        <v>38.820671021042244</v>
      </c>
      <c r="AO35" s="105">
        <f t="shared" si="30"/>
        <v>153.77723723231566</v>
      </c>
      <c r="AP35" s="105">
        <f t="shared" si="30"/>
        <v>6.9527096786076754</v>
      </c>
      <c r="AQ35" s="105">
        <f t="shared" si="30"/>
        <v>-37.316329812633285</v>
      </c>
      <c r="AR35" s="105">
        <f t="shared" si="30"/>
        <v>43.490612817425927</v>
      </c>
      <c r="AV35" s="86">
        <v>35096</v>
      </c>
      <c r="AW35" s="76">
        <v>23.874262000000002</v>
      </c>
      <c r="AX35" s="76">
        <v>25.926110999999999</v>
      </c>
      <c r="AY35" s="76">
        <v>23.874262000000002</v>
      </c>
      <c r="AZ35" s="76">
        <v>25.926110999999999</v>
      </c>
      <c r="BA35" s="76">
        <v>25.329587</v>
      </c>
      <c r="BB35" s="76">
        <v>19.827294999999999</v>
      </c>
      <c r="BC35" s="76">
        <v>30.563389000000001</v>
      </c>
      <c r="BD35" s="76">
        <v>26.221125000000001</v>
      </c>
      <c r="BE35" s="76">
        <v>30.93074</v>
      </c>
      <c r="BF35" s="76">
        <v>16.275400999999999</v>
      </c>
      <c r="BG35" s="76">
        <v>25.508917</v>
      </c>
      <c r="BH35" s="76">
        <v>18.252911000000001</v>
      </c>
      <c r="BI35" s="76">
        <v>20.622161999999999</v>
      </c>
      <c r="BJ35" s="76">
        <v>18.729357</v>
      </c>
      <c r="BK35" s="76">
        <v>21.808972000000001</v>
      </c>
      <c r="BL35" s="76">
        <v>16.353936000000001</v>
      </c>
      <c r="BM35" s="76">
        <v>14.185632</v>
      </c>
      <c r="BN35" s="76">
        <v>20.577591999999999</v>
      </c>
      <c r="BO35" s="91">
        <f t="shared" si="11"/>
        <v>22.223086661081638</v>
      </c>
    </row>
    <row r="36" spans="1:67" hidden="1" x14ac:dyDescent="0.3">
      <c r="A36" s="94">
        <v>35125</v>
      </c>
      <c r="B36" s="84" t="s">
        <v>44</v>
      </c>
      <c r="C36" s="84" t="s">
        <v>44</v>
      </c>
      <c r="D36" s="84" t="s">
        <v>44</v>
      </c>
      <c r="E36" s="84">
        <v>37635063.060000002</v>
      </c>
      <c r="F36" s="84">
        <v>96849405.859999999</v>
      </c>
      <c r="G36" s="84" t="s">
        <v>44</v>
      </c>
      <c r="H36" s="84" t="s">
        <v>44</v>
      </c>
      <c r="I36" s="84" t="s">
        <v>44</v>
      </c>
      <c r="J36" s="84" t="s">
        <v>44</v>
      </c>
      <c r="K36" s="84">
        <v>204006923</v>
      </c>
      <c r="L36" s="84" t="s">
        <v>44</v>
      </c>
      <c r="M36" s="84" t="s">
        <v>44</v>
      </c>
      <c r="N36" s="84" t="s">
        <v>44</v>
      </c>
      <c r="P36" s="86">
        <v>35125</v>
      </c>
      <c r="Q36" s="87" t="str">
        <f t="shared" si="12"/>
        <v>N/E</v>
      </c>
      <c r="R36" s="87" t="str">
        <f t="shared" si="2"/>
        <v>N/E</v>
      </c>
      <c r="S36" s="87">
        <f t="shared" si="3"/>
        <v>165703428.56280205</v>
      </c>
      <c r="T36" s="87">
        <f t="shared" si="4"/>
        <v>426418273.29177672</v>
      </c>
      <c r="U36" s="87" t="str">
        <f t="shared" si="5"/>
        <v>N/E</v>
      </c>
      <c r="V36" s="87" t="str">
        <f t="shared" si="6"/>
        <v>N/E</v>
      </c>
      <c r="W36" s="87" t="str">
        <f t="shared" si="7"/>
        <v>N/E</v>
      </c>
      <c r="X36" s="87" t="str">
        <f t="shared" si="8"/>
        <v>N/E</v>
      </c>
      <c r="Z36" s="88">
        <v>42430</v>
      </c>
      <c r="AA36" s="89">
        <f t="shared" si="13"/>
        <v>6686.9462471647603</v>
      </c>
      <c r="AB36" s="89">
        <f t="shared" si="14"/>
        <v>4078.8712620585993</v>
      </c>
      <c r="AC36" s="89">
        <f t="shared" si="15"/>
        <v>993.03952114337073</v>
      </c>
      <c r="AD36" s="89">
        <f t="shared" si="16"/>
        <v>781.621629206188</v>
      </c>
      <c r="AE36" s="89">
        <f t="shared" si="17"/>
        <v>2155.6784205522363</v>
      </c>
      <c r="AF36" s="89">
        <f t="shared" si="18"/>
        <v>95.971064191846665</v>
      </c>
      <c r="AG36" s="89">
        <f t="shared" si="19"/>
        <v>401.92253022675413</v>
      </c>
      <c r="AH36" s="89">
        <f t="shared" si="20"/>
        <v>1688.7161607652522</v>
      </c>
      <c r="AK36" s="90">
        <v>2019</v>
      </c>
      <c r="AL36" s="105">
        <f t="shared" ref="AL36:AR36" si="31">AB81-AB69</f>
        <v>96.726044210872715</v>
      </c>
      <c r="AM36" s="105">
        <f t="shared" si="31"/>
        <v>25.974676690469778</v>
      </c>
      <c r="AN36" s="105">
        <f t="shared" si="31"/>
        <v>68.894475752703897</v>
      </c>
      <c r="AO36" s="105">
        <f t="shared" si="31"/>
        <v>3.3681733898774837</v>
      </c>
      <c r="AP36" s="105">
        <f t="shared" si="31"/>
        <v>-3.5823854221479365</v>
      </c>
      <c r="AQ36" s="105">
        <f t="shared" si="31"/>
        <v>-20.454990542571807</v>
      </c>
      <c r="AR36" s="105">
        <f t="shared" si="31"/>
        <v>131.66890332230946</v>
      </c>
      <c r="AV36" s="86">
        <v>35125</v>
      </c>
      <c r="AW36" s="76">
        <v>24.399826000000001</v>
      </c>
      <c r="AX36" s="76">
        <v>26.531143</v>
      </c>
      <c r="AY36" s="76">
        <v>24.399826000000001</v>
      </c>
      <c r="AZ36" s="76">
        <v>26.531143</v>
      </c>
      <c r="BA36" s="76">
        <v>26.045577000000002</v>
      </c>
      <c r="BB36" s="76">
        <v>20.394815000000001</v>
      </c>
      <c r="BC36" s="76">
        <v>31.418803</v>
      </c>
      <c r="BD36" s="76">
        <v>26.680503000000002</v>
      </c>
      <c r="BE36" s="76">
        <v>31.498632000000001</v>
      </c>
      <c r="BF36" s="76">
        <v>16.303718</v>
      </c>
      <c r="BG36" s="76">
        <v>26.013666000000001</v>
      </c>
      <c r="BH36" s="76">
        <v>18.586478</v>
      </c>
      <c r="BI36" s="76">
        <v>20.991764</v>
      </c>
      <c r="BJ36" s="76">
        <v>18.810568</v>
      </c>
      <c r="BK36" s="76">
        <v>22.361847000000001</v>
      </c>
      <c r="BL36" s="76">
        <v>16.658584000000001</v>
      </c>
      <c r="BM36" s="76">
        <v>14.442477</v>
      </c>
      <c r="BN36" s="76">
        <v>20.97334</v>
      </c>
      <c r="BO36" s="91">
        <f t="shared" si="11"/>
        <v>22.712301964069628</v>
      </c>
    </row>
    <row r="37" spans="1:67" hidden="1" x14ac:dyDescent="0.3">
      <c r="A37" s="95">
        <v>35156</v>
      </c>
      <c r="B37" s="84" t="s">
        <v>44</v>
      </c>
      <c r="C37" s="84" t="s">
        <v>44</v>
      </c>
      <c r="D37" s="84" t="s">
        <v>44</v>
      </c>
      <c r="E37" s="84">
        <v>36884165.630000003</v>
      </c>
      <c r="F37" s="84">
        <v>97927003.989999995</v>
      </c>
      <c r="G37" s="84" t="s">
        <v>44</v>
      </c>
      <c r="H37" s="84" t="s">
        <v>44</v>
      </c>
      <c r="I37" s="84" t="s">
        <v>44</v>
      </c>
      <c r="J37" s="84" t="s">
        <v>44</v>
      </c>
      <c r="K37" s="84">
        <v>218933604</v>
      </c>
      <c r="L37" s="84" t="s">
        <v>44</v>
      </c>
      <c r="M37" s="84" t="s">
        <v>44</v>
      </c>
      <c r="N37" s="84" t="s">
        <v>44</v>
      </c>
      <c r="P37" s="86">
        <v>35156</v>
      </c>
      <c r="Q37" s="87" t="str">
        <f t="shared" si="12"/>
        <v>N/E</v>
      </c>
      <c r="R37" s="87" t="str">
        <f t="shared" si="2"/>
        <v>N/E</v>
      </c>
      <c r="S37" s="87">
        <f t="shared" si="3"/>
        <v>157908375.03933895</v>
      </c>
      <c r="T37" s="87">
        <f t="shared" si="4"/>
        <v>419244784.54121292</v>
      </c>
      <c r="U37" s="87" t="str">
        <f t="shared" si="5"/>
        <v>N/E</v>
      </c>
      <c r="V37" s="87" t="str">
        <f t="shared" si="6"/>
        <v>N/E</v>
      </c>
      <c r="W37" s="87" t="str">
        <f t="shared" si="7"/>
        <v>N/E</v>
      </c>
      <c r="X37" s="87" t="str">
        <f t="shared" si="8"/>
        <v>N/E</v>
      </c>
      <c r="Z37" s="88">
        <v>42461</v>
      </c>
      <c r="AA37" s="89">
        <f t="shared" si="13"/>
        <v>6727.4797783843969</v>
      </c>
      <c r="AB37" s="89">
        <f t="shared" si="14"/>
        <v>4127.3110773700473</v>
      </c>
      <c r="AC37" s="89">
        <f t="shared" si="15"/>
        <v>1005.7645965073604</v>
      </c>
      <c r="AD37" s="89">
        <f t="shared" si="16"/>
        <v>789.59139184326989</v>
      </c>
      <c r="AE37" s="89">
        <f t="shared" si="17"/>
        <v>2179.9539304955906</v>
      </c>
      <c r="AF37" s="89">
        <f t="shared" si="18"/>
        <v>99.106797716264808</v>
      </c>
      <c r="AG37" s="89">
        <f t="shared" si="19"/>
        <v>400.08745176399901</v>
      </c>
      <c r="AH37" s="89">
        <f t="shared" si="20"/>
        <v>1696.146275111247</v>
      </c>
      <c r="AK37" s="90">
        <v>2020</v>
      </c>
      <c r="AL37" s="105">
        <f t="shared" ref="AL37:AR37" si="32">AB93-AB81</f>
        <v>-216.95323034402736</v>
      </c>
      <c r="AM37" s="105">
        <f t="shared" si="32"/>
        <v>-119.17307244057997</v>
      </c>
      <c r="AN37" s="105">
        <f t="shared" si="32"/>
        <v>55.156670157488065</v>
      </c>
      <c r="AO37" s="105">
        <f t="shared" si="32"/>
        <v>-119.47861128399427</v>
      </c>
      <c r="AP37" s="105">
        <f t="shared" si="32"/>
        <v>-34.517728193294417</v>
      </c>
      <c r="AQ37" s="105">
        <f t="shared" si="32"/>
        <v>0.76804730013685685</v>
      </c>
      <c r="AR37" s="105">
        <f t="shared" si="32"/>
        <v>396.09721991551396</v>
      </c>
      <c r="AV37" s="86">
        <v>35156</v>
      </c>
      <c r="AW37" s="76">
        <v>25.093450000000001</v>
      </c>
      <c r="AX37" s="76">
        <v>27.261873000000001</v>
      </c>
      <c r="AY37" s="76">
        <v>25.093450000000001</v>
      </c>
      <c r="AZ37" s="76">
        <v>27.261873000000001</v>
      </c>
      <c r="BA37" s="76">
        <v>26.854355999999999</v>
      </c>
      <c r="BB37" s="76">
        <v>21.245757999999999</v>
      </c>
      <c r="BC37" s="76">
        <v>32.131915999999997</v>
      </c>
      <c r="BD37" s="76">
        <v>27.303675999999999</v>
      </c>
      <c r="BE37" s="76">
        <v>32.254330000000003</v>
      </c>
      <c r="BF37" s="76">
        <v>16.353522000000002</v>
      </c>
      <c r="BG37" s="76">
        <v>26.707297000000001</v>
      </c>
      <c r="BH37" s="76">
        <v>19.161822000000001</v>
      </c>
      <c r="BI37" s="76">
        <v>21.820765999999999</v>
      </c>
      <c r="BJ37" s="76">
        <v>20.135612999999999</v>
      </c>
      <c r="BK37" s="76">
        <v>22.874320000000001</v>
      </c>
      <c r="BL37" s="76">
        <v>17.031538000000001</v>
      </c>
      <c r="BM37" s="76">
        <v>14.904647000000001</v>
      </c>
      <c r="BN37" s="76">
        <v>21.210190999999998</v>
      </c>
      <c r="BO37" s="91">
        <f t="shared" si="11"/>
        <v>23.357954016568929</v>
      </c>
    </row>
    <row r="38" spans="1:67" hidden="1" x14ac:dyDescent="0.3">
      <c r="A38" s="96">
        <v>35186</v>
      </c>
      <c r="B38" s="84" t="s">
        <v>44</v>
      </c>
      <c r="C38" s="84" t="s">
        <v>44</v>
      </c>
      <c r="D38" s="84" t="s">
        <v>44</v>
      </c>
      <c r="E38" s="84">
        <v>36789350.219999999</v>
      </c>
      <c r="F38" s="84">
        <v>98490835.849999994</v>
      </c>
      <c r="G38" s="84" t="s">
        <v>44</v>
      </c>
      <c r="H38" s="84" t="s">
        <v>44</v>
      </c>
      <c r="I38" s="84" t="s">
        <v>44</v>
      </c>
      <c r="J38" s="84" t="s">
        <v>44</v>
      </c>
      <c r="K38" s="84">
        <v>231792786</v>
      </c>
      <c r="L38" s="84" t="s">
        <v>44</v>
      </c>
      <c r="M38" s="84" t="s">
        <v>44</v>
      </c>
      <c r="N38" s="84" t="s">
        <v>44</v>
      </c>
      <c r="P38" s="86">
        <v>35186</v>
      </c>
      <c r="Q38" s="87" t="str">
        <f t="shared" si="12"/>
        <v>N/E</v>
      </c>
      <c r="R38" s="87" t="str">
        <f t="shared" si="2"/>
        <v>N/E</v>
      </c>
      <c r="S38" s="87">
        <f t="shared" si="3"/>
        <v>154682960.90338627</v>
      </c>
      <c r="T38" s="87">
        <f t="shared" si="4"/>
        <v>414110442.83258843</v>
      </c>
      <c r="U38" s="87" t="str">
        <f t="shared" si="5"/>
        <v>N/E</v>
      </c>
      <c r="V38" s="87" t="str">
        <f t="shared" si="6"/>
        <v>N/E</v>
      </c>
      <c r="W38" s="87" t="str">
        <f t="shared" si="7"/>
        <v>N/E</v>
      </c>
      <c r="X38" s="87" t="str">
        <f t="shared" si="8"/>
        <v>N/E</v>
      </c>
      <c r="Z38" s="88">
        <v>42491</v>
      </c>
      <c r="AA38" s="89">
        <f t="shared" si="13"/>
        <v>6798.2748382170284</v>
      </c>
      <c r="AB38" s="89">
        <f t="shared" si="14"/>
        <v>4216.0392238163886</v>
      </c>
      <c r="AC38" s="89">
        <f t="shared" si="15"/>
        <v>1021.1523763915775</v>
      </c>
      <c r="AD38" s="89">
        <f t="shared" si="16"/>
        <v>803.49551326264304</v>
      </c>
      <c r="AE38" s="89">
        <f t="shared" si="17"/>
        <v>2233.0035553224257</v>
      </c>
      <c r="AF38" s="89">
        <f t="shared" si="18"/>
        <v>105.0916144888438</v>
      </c>
      <c r="AG38" s="89">
        <f t="shared" si="19"/>
        <v>398.15936651767538</v>
      </c>
      <c r="AH38" s="89">
        <f t="shared" si="20"/>
        <v>1657.2479921407096</v>
      </c>
      <c r="AK38" s="90" t="s">
        <v>129</v>
      </c>
      <c r="AL38" s="105">
        <f>AVERAGE(AL32:AL36)</f>
        <v>264.35617152516761</v>
      </c>
      <c r="AM38" s="105">
        <f t="shared" ref="AM38:AR38" si="33">AVERAGE(AM32:AM36)</f>
        <v>42.643586451439319</v>
      </c>
      <c r="AN38" s="105">
        <f t="shared" si="33"/>
        <v>46.304811895332747</v>
      </c>
      <c r="AO38" s="105">
        <f t="shared" si="33"/>
        <v>172.61878105079649</v>
      </c>
      <c r="AP38" s="105">
        <f t="shared" si="33"/>
        <v>4.7094429181483148</v>
      </c>
      <c r="AQ38" s="105">
        <f t="shared" si="33"/>
        <v>-14.251462231986045</v>
      </c>
      <c r="AR38" s="105">
        <f t="shared" si="33"/>
        <v>-2.5259274990939957</v>
      </c>
      <c r="AV38" s="86">
        <v>35186</v>
      </c>
      <c r="AW38" s="76">
        <v>25.550841999999999</v>
      </c>
      <c r="AX38" s="76">
        <v>27.757484999999999</v>
      </c>
      <c r="AY38" s="76">
        <v>25.550841999999999</v>
      </c>
      <c r="AZ38" s="76">
        <v>27.757484999999999</v>
      </c>
      <c r="BA38" s="76">
        <v>27.396405000000001</v>
      </c>
      <c r="BB38" s="76">
        <v>21.634253000000001</v>
      </c>
      <c r="BC38" s="76">
        <v>32.829157000000002</v>
      </c>
      <c r="BD38" s="76">
        <v>27.734276999999999</v>
      </c>
      <c r="BE38" s="76">
        <v>32.809117999999998</v>
      </c>
      <c r="BF38" s="76">
        <v>16.395852999999999</v>
      </c>
      <c r="BG38" s="76">
        <v>27.156444</v>
      </c>
      <c r="BH38" s="76">
        <v>19.513703</v>
      </c>
      <c r="BI38" s="76">
        <v>22.625413000000002</v>
      </c>
      <c r="BJ38" s="76">
        <v>20.942228</v>
      </c>
      <c r="BK38" s="76">
        <v>23.677002999999999</v>
      </c>
      <c r="BL38" s="76">
        <v>17.022617</v>
      </c>
      <c r="BM38" s="76">
        <v>14.809078</v>
      </c>
      <c r="BN38" s="76">
        <v>21.346184999999998</v>
      </c>
      <c r="BO38" s="91">
        <f t="shared" si="11"/>
        <v>23.783712184678397</v>
      </c>
    </row>
    <row r="39" spans="1:67" hidden="1" x14ac:dyDescent="0.3">
      <c r="A39" s="97">
        <v>35217</v>
      </c>
      <c r="B39" s="84" t="s">
        <v>44</v>
      </c>
      <c r="C39" s="84" t="s">
        <v>44</v>
      </c>
      <c r="D39" s="84" t="s">
        <v>44</v>
      </c>
      <c r="E39" s="84">
        <v>35942237.369999997</v>
      </c>
      <c r="F39" s="84">
        <v>96826025.049999997</v>
      </c>
      <c r="G39" s="84" t="s">
        <v>44</v>
      </c>
      <c r="H39" s="84" t="s">
        <v>44</v>
      </c>
      <c r="I39" s="84" t="s">
        <v>44</v>
      </c>
      <c r="J39" s="84" t="s">
        <v>44</v>
      </c>
      <c r="K39" s="84">
        <v>247443921</v>
      </c>
      <c r="L39" s="84" t="s">
        <v>44</v>
      </c>
      <c r="M39" s="84" t="s">
        <v>44</v>
      </c>
      <c r="N39" s="84" t="s">
        <v>44</v>
      </c>
      <c r="P39" s="86">
        <v>35217</v>
      </c>
      <c r="Q39" s="87" t="str">
        <f t="shared" si="12"/>
        <v>N/E</v>
      </c>
      <c r="R39" s="87" t="str">
        <f t="shared" si="2"/>
        <v>N/E</v>
      </c>
      <c r="S39" s="87">
        <f t="shared" si="3"/>
        <v>148699854.94068947</v>
      </c>
      <c r="T39" s="87">
        <f t="shared" si="4"/>
        <v>400587635.41070467</v>
      </c>
      <c r="U39" s="87" t="str">
        <f t="shared" si="5"/>
        <v>N/E</v>
      </c>
      <c r="V39" s="87" t="str">
        <f t="shared" si="6"/>
        <v>N/E</v>
      </c>
      <c r="W39" s="87" t="str">
        <f t="shared" si="7"/>
        <v>N/E</v>
      </c>
      <c r="X39" s="87" t="str">
        <f t="shared" si="8"/>
        <v>N/E</v>
      </c>
      <c r="Z39" s="88">
        <v>42522</v>
      </c>
      <c r="AA39" s="89">
        <f t="shared" si="13"/>
        <v>6765.4087934394311</v>
      </c>
      <c r="AB39" s="89">
        <f t="shared" si="14"/>
        <v>4280.327929191908</v>
      </c>
      <c r="AC39" s="89">
        <f t="shared" si="15"/>
        <v>1035.901873993188</v>
      </c>
      <c r="AD39" s="89">
        <f t="shared" si="16"/>
        <v>807.69512587676854</v>
      </c>
      <c r="AE39" s="89">
        <f t="shared" si="17"/>
        <v>2272.1696506198759</v>
      </c>
      <c r="AF39" s="89">
        <f t="shared" si="18"/>
        <v>111.15501778121782</v>
      </c>
      <c r="AG39" s="89">
        <f t="shared" si="19"/>
        <v>396.10013937851079</v>
      </c>
      <c r="AH39" s="89">
        <f t="shared" si="20"/>
        <v>1574.1461733531542</v>
      </c>
      <c r="AK39" s="99"/>
      <c r="AL39" s="100"/>
      <c r="AM39" s="100"/>
      <c r="AN39" s="100"/>
      <c r="AO39" s="100"/>
      <c r="AQ39" s="100"/>
      <c r="AR39" s="100"/>
      <c r="AV39" s="86">
        <v>35217</v>
      </c>
      <c r="AW39" s="76">
        <v>25.966902000000001</v>
      </c>
      <c r="AX39" s="76">
        <v>28.234690000000001</v>
      </c>
      <c r="AY39" s="76">
        <v>25.966902000000001</v>
      </c>
      <c r="AZ39" s="76">
        <v>28.234690000000001</v>
      </c>
      <c r="BA39" s="76">
        <v>27.899840999999999</v>
      </c>
      <c r="BB39" s="76">
        <v>22.007916999999999</v>
      </c>
      <c r="BC39" s="76">
        <v>33.461241000000001</v>
      </c>
      <c r="BD39" s="76">
        <v>28.17146</v>
      </c>
      <c r="BE39" s="76">
        <v>33.236421</v>
      </c>
      <c r="BF39" s="76">
        <v>16.445229000000001</v>
      </c>
      <c r="BG39" s="76">
        <v>27.725843000000001</v>
      </c>
      <c r="BH39" s="76">
        <v>19.780752</v>
      </c>
      <c r="BI39" s="76">
        <v>23.008997000000001</v>
      </c>
      <c r="BJ39" s="76">
        <v>21.200458000000001</v>
      </c>
      <c r="BK39" s="76">
        <v>24.140053000000002</v>
      </c>
      <c r="BL39" s="76">
        <v>17.196683</v>
      </c>
      <c r="BM39" s="76">
        <v>15.015978</v>
      </c>
      <c r="BN39" s="76">
        <v>21.471485999999999</v>
      </c>
      <c r="BO39" s="91">
        <f t="shared" si="11"/>
        <v>24.170996928232341</v>
      </c>
    </row>
    <row r="40" spans="1:67" hidden="1" x14ac:dyDescent="0.3">
      <c r="A40" s="98">
        <v>35247</v>
      </c>
      <c r="B40" s="84" t="s">
        <v>44</v>
      </c>
      <c r="C40" s="84" t="s">
        <v>44</v>
      </c>
      <c r="D40" s="84" t="s">
        <v>44</v>
      </c>
      <c r="E40" s="84">
        <v>36099895.390000001</v>
      </c>
      <c r="F40" s="84">
        <v>85732981.319999993</v>
      </c>
      <c r="G40" s="84" t="s">
        <v>44</v>
      </c>
      <c r="H40" s="84" t="s">
        <v>44</v>
      </c>
      <c r="I40" s="84" t="s">
        <v>44</v>
      </c>
      <c r="J40" s="84" t="s">
        <v>44</v>
      </c>
      <c r="K40" s="84">
        <v>274100642</v>
      </c>
      <c r="L40" s="84" t="s">
        <v>44</v>
      </c>
      <c r="M40" s="84" t="s">
        <v>44</v>
      </c>
      <c r="N40" s="84" t="s">
        <v>44</v>
      </c>
      <c r="P40" s="86">
        <v>35247</v>
      </c>
      <c r="Q40" s="87" t="str">
        <f t="shared" si="12"/>
        <v>N/E</v>
      </c>
      <c r="R40" s="87" t="str">
        <f t="shared" si="2"/>
        <v>N/E</v>
      </c>
      <c r="S40" s="87">
        <f t="shared" si="3"/>
        <v>147258778.73350394</v>
      </c>
      <c r="T40" s="87">
        <f t="shared" si="4"/>
        <v>349722180.35464799</v>
      </c>
      <c r="U40" s="87" t="str">
        <f t="shared" si="5"/>
        <v>N/E</v>
      </c>
      <c r="V40" s="87" t="str">
        <f t="shared" si="6"/>
        <v>N/E</v>
      </c>
      <c r="W40" s="87" t="str">
        <f t="shared" si="7"/>
        <v>N/E</v>
      </c>
      <c r="X40" s="87" t="str">
        <f t="shared" si="8"/>
        <v>N/E</v>
      </c>
      <c r="Z40" s="88">
        <v>42552</v>
      </c>
      <c r="AA40" s="89">
        <f t="shared" si="13"/>
        <v>6821.4388857129443</v>
      </c>
      <c r="AB40" s="89">
        <f t="shared" si="14"/>
        <v>4340.4793057312136</v>
      </c>
      <c r="AC40" s="89">
        <f t="shared" si="15"/>
        <v>1047.434289526881</v>
      </c>
      <c r="AD40" s="89">
        <f t="shared" si="16"/>
        <v>812.89129214992818</v>
      </c>
      <c r="AE40" s="89">
        <f t="shared" si="17"/>
        <v>2310.9772751168043</v>
      </c>
      <c r="AF40" s="89">
        <f t="shared" si="18"/>
        <v>115.7398372973191</v>
      </c>
      <c r="AG40" s="89">
        <f t="shared" si="19"/>
        <v>397.84543189161246</v>
      </c>
      <c r="AH40" s="89">
        <f t="shared" si="20"/>
        <v>1542.3615695424699</v>
      </c>
      <c r="AK40" s="99"/>
      <c r="AL40" s="100"/>
      <c r="AM40" s="100"/>
      <c r="AN40" s="100"/>
      <c r="AO40" s="100"/>
      <c r="AQ40" s="100"/>
      <c r="AR40" s="100"/>
      <c r="AV40" s="86">
        <v>35247</v>
      </c>
      <c r="AW40" s="76">
        <v>26.336030999999998</v>
      </c>
      <c r="AX40" s="76">
        <v>28.658923000000001</v>
      </c>
      <c r="AY40" s="76">
        <v>26.336030999999998</v>
      </c>
      <c r="AZ40" s="76">
        <v>28.658923000000001</v>
      </c>
      <c r="BA40" s="76">
        <v>28.312666</v>
      </c>
      <c r="BB40" s="76">
        <v>22.304365000000001</v>
      </c>
      <c r="BC40" s="76">
        <v>33.991571</v>
      </c>
      <c r="BD40" s="76">
        <v>28.602532</v>
      </c>
      <c r="BE40" s="76">
        <v>33.771644999999999</v>
      </c>
      <c r="BF40" s="76">
        <v>16.511060000000001</v>
      </c>
      <c r="BG40" s="76">
        <v>28.185300000000002</v>
      </c>
      <c r="BH40" s="76">
        <v>20.016082000000001</v>
      </c>
      <c r="BI40" s="76">
        <v>23.277189</v>
      </c>
      <c r="BJ40" s="76">
        <v>21.220673000000001</v>
      </c>
      <c r="BK40" s="76">
        <v>24.565878000000001</v>
      </c>
      <c r="BL40" s="76">
        <v>17.405685999999999</v>
      </c>
      <c r="BM40" s="76">
        <v>15.242910999999999</v>
      </c>
      <c r="BN40" s="76">
        <v>21.657966999999999</v>
      </c>
      <c r="BO40" s="91">
        <f t="shared" si="11"/>
        <v>24.514596481429766</v>
      </c>
    </row>
    <row r="41" spans="1:67" hidden="1" x14ac:dyDescent="0.3">
      <c r="A41" s="101">
        <v>35278</v>
      </c>
      <c r="B41" s="84" t="s">
        <v>44</v>
      </c>
      <c r="C41" s="84" t="s">
        <v>44</v>
      </c>
      <c r="D41" s="84" t="s">
        <v>44</v>
      </c>
      <c r="E41" s="84">
        <v>35886264.600000001</v>
      </c>
      <c r="F41" s="84">
        <v>81867831.400000006</v>
      </c>
      <c r="G41" s="84" t="s">
        <v>44</v>
      </c>
      <c r="H41" s="84" t="s">
        <v>44</v>
      </c>
      <c r="I41" s="84" t="s">
        <v>44</v>
      </c>
      <c r="J41" s="84" t="s">
        <v>44</v>
      </c>
      <c r="K41" s="84">
        <v>302135284</v>
      </c>
      <c r="L41" s="84" t="s">
        <v>44</v>
      </c>
      <c r="M41" s="84" t="s">
        <v>44</v>
      </c>
      <c r="N41" s="84" t="s">
        <v>44</v>
      </c>
      <c r="P41" s="86">
        <v>35278</v>
      </c>
      <c r="Q41" s="87" t="str">
        <f t="shared" si="12"/>
        <v>N/E</v>
      </c>
      <c r="R41" s="87" t="str">
        <f t="shared" si="2"/>
        <v>N/E</v>
      </c>
      <c r="S41" s="87">
        <f t="shared" si="3"/>
        <v>144467173.96168306</v>
      </c>
      <c r="T41" s="87">
        <f t="shared" si="4"/>
        <v>329574960.57501459</v>
      </c>
      <c r="U41" s="87" t="str">
        <f t="shared" si="5"/>
        <v>N/E</v>
      </c>
      <c r="V41" s="87" t="str">
        <f t="shared" si="6"/>
        <v>N/E</v>
      </c>
      <c r="W41" s="87" t="str">
        <f t="shared" si="7"/>
        <v>N/E</v>
      </c>
      <c r="X41" s="87" t="str">
        <f t="shared" si="8"/>
        <v>N/E</v>
      </c>
      <c r="Z41" s="88">
        <v>42583</v>
      </c>
      <c r="AA41" s="89">
        <f t="shared" si="13"/>
        <v>6842.9173737237306</v>
      </c>
      <c r="AB41" s="89">
        <f t="shared" si="14"/>
        <v>4354.9364783130059</v>
      </c>
      <c r="AC41" s="89">
        <f t="shared" si="15"/>
        <v>1057.7579119672341</v>
      </c>
      <c r="AD41" s="89">
        <f t="shared" si="16"/>
        <v>814.45901321792473</v>
      </c>
      <c r="AE41" s="89">
        <f t="shared" si="17"/>
        <v>2313.9440627018134</v>
      </c>
      <c r="AF41" s="89">
        <f t="shared" si="18"/>
        <v>115.30227790468058</v>
      </c>
      <c r="AG41" s="89">
        <f t="shared" si="19"/>
        <v>391.08829658049018</v>
      </c>
      <c r="AH41" s="89">
        <f t="shared" si="20"/>
        <v>1555.9018993603929</v>
      </c>
      <c r="AK41" s="99"/>
      <c r="AL41" s="100"/>
      <c r="AM41" s="100"/>
      <c r="AN41" s="100"/>
      <c r="AO41" s="100"/>
      <c r="AQ41" s="100"/>
      <c r="AR41" s="100"/>
      <c r="AV41" s="86">
        <v>35278</v>
      </c>
      <c r="AW41" s="76">
        <v>26.686071999999999</v>
      </c>
      <c r="AX41" s="76">
        <v>29.044862999999999</v>
      </c>
      <c r="AY41" s="76">
        <v>26.686071999999999</v>
      </c>
      <c r="AZ41" s="76">
        <v>29.044862999999999</v>
      </c>
      <c r="BA41" s="76">
        <v>28.741969999999998</v>
      </c>
      <c r="BB41" s="76">
        <v>22.552754</v>
      </c>
      <c r="BC41" s="76">
        <v>34.615318000000002</v>
      </c>
      <c r="BD41" s="76">
        <v>28.929048000000002</v>
      </c>
      <c r="BE41" s="76">
        <v>34.190629000000001</v>
      </c>
      <c r="BF41" s="76">
        <v>16.735109000000001</v>
      </c>
      <c r="BG41" s="76">
        <v>28.467593000000001</v>
      </c>
      <c r="BH41" s="76">
        <v>20.272390999999999</v>
      </c>
      <c r="BI41" s="76">
        <v>23.569721999999999</v>
      </c>
      <c r="BJ41" s="76">
        <v>21.066354</v>
      </c>
      <c r="BK41" s="76">
        <v>25.142634000000001</v>
      </c>
      <c r="BL41" s="76">
        <v>17.632977</v>
      </c>
      <c r="BM41" s="76">
        <v>15.499356000000001</v>
      </c>
      <c r="BN41" s="76">
        <v>21.844580000000001</v>
      </c>
      <c r="BO41" s="91">
        <f t="shared" si="11"/>
        <v>24.840428185795403</v>
      </c>
    </row>
    <row r="42" spans="1:67" hidden="1" x14ac:dyDescent="0.3">
      <c r="A42" s="102">
        <v>35309</v>
      </c>
      <c r="B42" s="84" t="s">
        <v>44</v>
      </c>
      <c r="C42" s="84" t="s">
        <v>44</v>
      </c>
      <c r="D42" s="84" t="s">
        <v>44</v>
      </c>
      <c r="E42" s="84">
        <v>35342903.299999997</v>
      </c>
      <c r="F42" s="84">
        <v>78118272.700000003</v>
      </c>
      <c r="G42" s="84" t="s">
        <v>44</v>
      </c>
      <c r="H42" s="84" t="s">
        <v>44</v>
      </c>
      <c r="I42" s="84" t="s">
        <v>44</v>
      </c>
      <c r="J42" s="84" t="s">
        <v>44</v>
      </c>
      <c r="K42" s="84">
        <v>326603805</v>
      </c>
      <c r="L42" s="84" t="s">
        <v>44</v>
      </c>
      <c r="M42" s="84" t="s">
        <v>44</v>
      </c>
      <c r="N42" s="84" t="s">
        <v>44</v>
      </c>
      <c r="P42" s="86">
        <v>35309</v>
      </c>
      <c r="Q42" s="87" t="str">
        <f t="shared" si="12"/>
        <v>N/E</v>
      </c>
      <c r="R42" s="87" t="str">
        <f t="shared" si="2"/>
        <v>N/E</v>
      </c>
      <c r="S42" s="87">
        <f t="shared" si="3"/>
        <v>140040680.54617548</v>
      </c>
      <c r="T42" s="87">
        <f t="shared" si="4"/>
        <v>309531335.87074953</v>
      </c>
      <c r="U42" s="87" t="str">
        <f t="shared" si="5"/>
        <v>N/E</v>
      </c>
      <c r="V42" s="87" t="str">
        <f t="shared" si="6"/>
        <v>N/E</v>
      </c>
      <c r="W42" s="87" t="str">
        <f t="shared" si="7"/>
        <v>N/E</v>
      </c>
      <c r="X42" s="87" t="str">
        <f t="shared" si="8"/>
        <v>N/E</v>
      </c>
      <c r="Z42" s="88">
        <v>42614</v>
      </c>
      <c r="AA42" s="89">
        <f t="shared" si="13"/>
        <v>6779.1333651819596</v>
      </c>
      <c r="AB42" s="89">
        <f t="shared" si="14"/>
        <v>4389.4992837563541</v>
      </c>
      <c r="AC42" s="89">
        <f t="shared" si="15"/>
        <v>1061.7095578249498</v>
      </c>
      <c r="AD42" s="89">
        <f t="shared" si="16"/>
        <v>817.59535548032272</v>
      </c>
      <c r="AE42" s="89">
        <f t="shared" si="17"/>
        <v>2343.3803442217418</v>
      </c>
      <c r="AF42" s="89">
        <f t="shared" si="18"/>
        <v>113.47782868317297</v>
      </c>
      <c r="AG42" s="89">
        <f t="shared" si="19"/>
        <v>391.09070651531539</v>
      </c>
      <c r="AH42" s="89">
        <f t="shared" si="20"/>
        <v>1462.0836180043407</v>
      </c>
      <c r="AK42" s="99"/>
      <c r="AL42" s="100"/>
      <c r="AM42" s="100"/>
      <c r="AN42" s="100"/>
      <c r="AO42" s="100"/>
      <c r="AQ42" s="100"/>
      <c r="AR42" s="100"/>
      <c r="AV42" s="86">
        <v>35309</v>
      </c>
      <c r="AW42" s="76">
        <v>27.112750999999999</v>
      </c>
      <c r="AX42" s="76">
        <v>29.552441999999999</v>
      </c>
      <c r="AY42" s="76">
        <v>27.112750999999999</v>
      </c>
      <c r="AZ42" s="76">
        <v>29.552441999999999</v>
      </c>
      <c r="BA42" s="76">
        <v>29.175360000000001</v>
      </c>
      <c r="BB42" s="76">
        <v>22.839424999999999</v>
      </c>
      <c r="BC42" s="76">
        <v>35.201675999999999</v>
      </c>
      <c r="BD42" s="76">
        <v>29.518758999999999</v>
      </c>
      <c r="BE42" s="76">
        <v>34.552154000000002</v>
      </c>
      <c r="BF42" s="76">
        <v>19.092663000000002</v>
      </c>
      <c r="BG42" s="76">
        <v>28.705106000000001</v>
      </c>
      <c r="BH42" s="76">
        <v>20.509926</v>
      </c>
      <c r="BI42" s="76">
        <v>23.827863000000001</v>
      </c>
      <c r="BJ42" s="76">
        <v>21.044103</v>
      </c>
      <c r="BK42" s="76">
        <v>25.579053999999999</v>
      </c>
      <c r="BL42" s="76">
        <v>17.853943000000001</v>
      </c>
      <c r="BM42" s="76">
        <v>15.760789000000001</v>
      </c>
      <c r="BN42" s="76">
        <v>22.005676999999999</v>
      </c>
      <c r="BO42" s="91">
        <f t="shared" si="11"/>
        <v>25.237597505352323</v>
      </c>
    </row>
    <row r="43" spans="1:67" hidden="1" x14ac:dyDescent="0.3">
      <c r="A43" s="103">
        <v>35339</v>
      </c>
      <c r="B43" s="84" t="s">
        <v>44</v>
      </c>
      <c r="C43" s="84" t="s">
        <v>44</v>
      </c>
      <c r="D43" s="84" t="s">
        <v>44</v>
      </c>
      <c r="E43" s="84">
        <v>34454042.600000001</v>
      </c>
      <c r="F43" s="84">
        <v>77268469.400000006</v>
      </c>
      <c r="G43" s="84" t="s">
        <v>44</v>
      </c>
      <c r="H43" s="84" t="s">
        <v>44</v>
      </c>
      <c r="I43" s="84" t="s">
        <v>44</v>
      </c>
      <c r="J43" s="84" t="s">
        <v>44</v>
      </c>
      <c r="K43" s="84">
        <v>348899166</v>
      </c>
      <c r="L43" s="84" t="s">
        <v>44</v>
      </c>
      <c r="M43" s="84" t="s">
        <v>44</v>
      </c>
      <c r="N43" s="84" t="s">
        <v>44</v>
      </c>
      <c r="P43" s="86">
        <v>35339</v>
      </c>
      <c r="Q43" s="87" t="str">
        <f t="shared" si="12"/>
        <v>N/E</v>
      </c>
      <c r="R43" s="87" t="str">
        <f t="shared" si="2"/>
        <v>N/E</v>
      </c>
      <c r="S43" s="87">
        <f t="shared" si="3"/>
        <v>134835712.51022905</v>
      </c>
      <c r="T43" s="87">
        <f t="shared" si="4"/>
        <v>302389744.13190722</v>
      </c>
      <c r="U43" s="87" t="str">
        <f t="shared" si="5"/>
        <v>N/E</v>
      </c>
      <c r="V43" s="87" t="str">
        <f t="shared" si="6"/>
        <v>N/E</v>
      </c>
      <c r="W43" s="87" t="str">
        <f t="shared" si="7"/>
        <v>N/E</v>
      </c>
      <c r="X43" s="87" t="str">
        <f t="shared" si="8"/>
        <v>N/E</v>
      </c>
      <c r="Z43" s="88">
        <v>42644</v>
      </c>
      <c r="AA43" s="89">
        <f t="shared" si="13"/>
        <v>6823.2892641970084</v>
      </c>
      <c r="AB43" s="89">
        <f t="shared" si="14"/>
        <v>4394.7884461484309</v>
      </c>
      <c r="AC43" s="89">
        <f t="shared" si="15"/>
        <v>1067.334758807968</v>
      </c>
      <c r="AD43" s="89">
        <f t="shared" si="16"/>
        <v>818.02559716683197</v>
      </c>
      <c r="AE43" s="89">
        <f t="shared" si="17"/>
        <v>2338.8801271278066</v>
      </c>
      <c r="AF43" s="89">
        <f t="shared" si="18"/>
        <v>117.34415459782844</v>
      </c>
      <c r="AG43" s="89">
        <f t="shared" si="19"/>
        <v>393.66777455220466</v>
      </c>
      <c r="AH43" s="89">
        <f t="shared" si="20"/>
        <v>1480.6780517480697</v>
      </c>
      <c r="AK43" s="99"/>
      <c r="AL43" s="100"/>
      <c r="AM43" s="100"/>
      <c r="AN43" s="100"/>
      <c r="AO43" s="100"/>
      <c r="AQ43" s="100"/>
      <c r="AR43" s="100"/>
      <c r="AV43" s="86">
        <v>35339</v>
      </c>
      <c r="AW43" s="76">
        <v>27.451167999999999</v>
      </c>
      <c r="AX43" s="76">
        <v>29.887713999999999</v>
      </c>
      <c r="AY43" s="76">
        <v>27.451167999999999</v>
      </c>
      <c r="AZ43" s="76">
        <v>29.887713999999999</v>
      </c>
      <c r="BA43" s="76">
        <v>29.545814</v>
      </c>
      <c r="BB43" s="76">
        <v>23.094457999999999</v>
      </c>
      <c r="BC43" s="76">
        <v>35.690832</v>
      </c>
      <c r="BD43" s="76">
        <v>29.80545</v>
      </c>
      <c r="BE43" s="76">
        <v>34.870196999999997</v>
      </c>
      <c r="BF43" s="76">
        <v>19.093655999999999</v>
      </c>
      <c r="BG43" s="76">
        <v>29.056163000000002</v>
      </c>
      <c r="BH43" s="76">
        <v>20.833378</v>
      </c>
      <c r="BI43" s="76">
        <v>24.077957000000001</v>
      </c>
      <c r="BJ43" s="76">
        <v>21.13231</v>
      </c>
      <c r="BK43" s="76">
        <v>25.931989999999999</v>
      </c>
      <c r="BL43" s="76">
        <v>18.235599000000001</v>
      </c>
      <c r="BM43" s="76">
        <v>16.327839999999998</v>
      </c>
      <c r="BN43" s="76">
        <v>22.090335</v>
      </c>
      <c r="BO43" s="91">
        <f t="shared" si="11"/>
        <v>25.552609140835898</v>
      </c>
    </row>
    <row r="44" spans="1:67" hidden="1" x14ac:dyDescent="0.3">
      <c r="A44" s="104">
        <v>35370</v>
      </c>
      <c r="B44" s="84" t="s">
        <v>44</v>
      </c>
      <c r="C44" s="84" t="s">
        <v>44</v>
      </c>
      <c r="D44" s="84" t="s">
        <v>44</v>
      </c>
      <c r="E44" s="84">
        <v>34844144</v>
      </c>
      <c r="F44" s="84">
        <v>80858032</v>
      </c>
      <c r="G44" s="84" t="s">
        <v>44</v>
      </c>
      <c r="H44" s="84" t="s">
        <v>44</v>
      </c>
      <c r="I44" s="84" t="s">
        <v>44</v>
      </c>
      <c r="J44" s="84" t="s">
        <v>44</v>
      </c>
      <c r="K44" s="84">
        <v>352270508</v>
      </c>
      <c r="L44" s="84" t="s">
        <v>44</v>
      </c>
      <c r="M44" s="84" t="s">
        <v>44</v>
      </c>
      <c r="N44" s="84" t="s">
        <v>44</v>
      </c>
      <c r="P44" s="86">
        <v>35370</v>
      </c>
      <c r="Q44" s="87" t="str">
        <f t="shared" si="12"/>
        <v>N/E</v>
      </c>
      <c r="R44" s="87" t="str">
        <f t="shared" si="2"/>
        <v>N/E</v>
      </c>
      <c r="S44" s="87">
        <f t="shared" si="3"/>
        <v>134327169.79814497</v>
      </c>
      <c r="T44" s="87">
        <f t="shared" si="4"/>
        <v>311714662.69935745</v>
      </c>
      <c r="U44" s="87" t="str">
        <f t="shared" si="5"/>
        <v>N/E</v>
      </c>
      <c r="V44" s="87" t="str">
        <f t="shared" si="6"/>
        <v>N/E</v>
      </c>
      <c r="W44" s="87" t="str">
        <f t="shared" si="7"/>
        <v>N/E</v>
      </c>
      <c r="X44" s="87" t="str">
        <f t="shared" si="8"/>
        <v>N/E</v>
      </c>
      <c r="Z44" s="88">
        <v>42675</v>
      </c>
      <c r="AA44" s="89">
        <f t="shared" si="13"/>
        <v>6895.9130023361204</v>
      </c>
      <c r="AB44" s="89">
        <f t="shared" si="14"/>
        <v>4491.1505853136114</v>
      </c>
      <c r="AC44" s="89">
        <f t="shared" si="15"/>
        <v>1085.1567359743078</v>
      </c>
      <c r="AD44" s="89">
        <f t="shared" si="16"/>
        <v>820.38117576754496</v>
      </c>
      <c r="AE44" s="89">
        <f t="shared" si="17"/>
        <v>2419.1757025441411</v>
      </c>
      <c r="AF44" s="89">
        <f t="shared" si="18"/>
        <v>113.43937306881833</v>
      </c>
      <c r="AG44" s="89">
        <f t="shared" si="19"/>
        <v>385.71498017864269</v>
      </c>
      <c r="AH44" s="89">
        <f t="shared" si="20"/>
        <v>1458.5811305935326</v>
      </c>
      <c r="AK44" s="99"/>
      <c r="AL44" s="100"/>
      <c r="AM44" s="100"/>
      <c r="AN44" s="100"/>
      <c r="AO44" s="100"/>
      <c r="AQ44" s="100"/>
      <c r="AR44" s="100"/>
      <c r="AV44" s="86">
        <v>35370</v>
      </c>
      <c r="AW44" s="76">
        <v>27.867083000000001</v>
      </c>
      <c r="AX44" s="76">
        <v>30.247752999999999</v>
      </c>
      <c r="AY44" s="76">
        <v>27.867083000000001</v>
      </c>
      <c r="AZ44" s="76">
        <v>30.247752999999999</v>
      </c>
      <c r="BA44" s="76">
        <v>29.954719000000001</v>
      </c>
      <c r="BB44" s="76">
        <v>23.372426000000001</v>
      </c>
      <c r="BC44" s="76">
        <v>36.235025999999998</v>
      </c>
      <c r="BD44" s="76">
        <v>30.099777</v>
      </c>
      <c r="BE44" s="76">
        <v>35.202736999999999</v>
      </c>
      <c r="BF44" s="76">
        <v>19.093655999999999</v>
      </c>
      <c r="BG44" s="76">
        <v>29.411774999999999</v>
      </c>
      <c r="BH44" s="76">
        <v>21.335018000000002</v>
      </c>
      <c r="BI44" s="76">
        <v>24.634277999999998</v>
      </c>
      <c r="BJ44" s="76">
        <v>21.411829999999998</v>
      </c>
      <c r="BK44" s="76">
        <v>26.66404</v>
      </c>
      <c r="BL44" s="76">
        <v>18.693358</v>
      </c>
      <c r="BM44" s="76">
        <v>16.979590000000002</v>
      </c>
      <c r="BN44" s="76">
        <v>22.239426000000002</v>
      </c>
      <c r="BO44" s="91">
        <f t="shared" si="11"/>
        <v>25.93975891278042</v>
      </c>
    </row>
    <row r="45" spans="1:67" hidden="1" x14ac:dyDescent="0.3">
      <c r="A45" s="85">
        <v>35400</v>
      </c>
      <c r="B45" s="84" t="s">
        <v>44</v>
      </c>
      <c r="C45" s="84" t="s">
        <v>44</v>
      </c>
      <c r="D45" s="84" t="s">
        <v>44</v>
      </c>
      <c r="E45" s="84">
        <v>32223943.100000001</v>
      </c>
      <c r="F45" s="84">
        <v>59979700.899999999</v>
      </c>
      <c r="G45" s="84" t="s">
        <v>44</v>
      </c>
      <c r="H45" s="84" t="s">
        <v>44</v>
      </c>
      <c r="I45" s="84" t="s">
        <v>44</v>
      </c>
      <c r="J45" s="84" t="s">
        <v>44</v>
      </c>
      <c r="K45" s="84">
        <v>374245723</v>
      </c>
      <c r="L45" s="84" t="s">
        <v>44</v>
      </c>
      <c r="M45" s="84" t="s">
        <v>44</v>
      </c>
      <c r="N45" s="84" t="s">
        <v>44</v>
      </c>
      <c r="P45" s="86">
        <v>35400</v>
      </c>
      <c r="Q45" s="87" t="str">
        <f t="shared" si="12"/>
        <v>N/E</v>
      </c>
      <c r="R45" s="87" t="str">
        <f t="shared" si="2"/>
        <v>N/E</v>
      </c>
      <c r="S45" s="87">
        <f t="shared" si="3"/>
        <v>120371979.63238789</v>
      </c>
      <c r="T45" s="87">
        <f t="shared" si="4"/>
        <v>224053130.70117471</v>
      </c>
      <c r="U45" s="87" t="str">
        <f t="shared" si="5"/>
        <v>N/E</v>
      </c>
      <c r="V45" s="87" t="str">
        <f t="shared" si="6"/>
        <v>N/E</v>
      </c>
      <c r="W45" s="87" t="str">
        <f t="shared" si="7"/>
        <v>N/E</v>
      </c>
      <c r="X45" s="87" t="str">
        <f t="shared" si="8"/>
        <v>N/E</v>
      </c>
      <c r="Z45" s="88">
        <v>42705</v>
      </c>
      <c r="AA45" s="89">
        <f t="shared" si="13"/>
        <v>6840.5520601244898</v>
      </c>
      <c r="AB45" s="89">
        <f t="shared" si="14"/>
        <v>4471.0762602111163</v>
      </c>
      <c r="AC45" s="89">
        <f t="shared" si="15"/>
        <v>1071.2385047040098</v>
      </c>
      <c r="AD45" s="89">
        <f t="shared" si="16"/>
        <v>824.04137499518549</v>
      </c>
      <c r="AE45" s="89">
        <f t="shared" si="17"/>
        <v>2404.0052926323056</v>
      </c>
      <c r="AF45" s="89">
        <f t="shared" si="18"/>
        <v>118.80979263233257</v>
      </c>
      <c r="AG45" s="89">
        <f t="shared" si="19"/>
        <v>406.19297667897104</v>
      </c>
      <c r="AH45" s="89">
        <f t="shared" si="20"/>
        <v>1375.4483468743454</v>
      </c>
      <c r="AK45" s="99"/>
      <c r="AL45" s="100"/>
      <c r="AM45" s="100"/>
      <c r="AN45" s="100"/>
      <c r="AO45" s="100"/>
      <c r="AQ45" s="100"/>
      <c r="AR45" s="100"/>
      <c r="AV45" s="86">
        <v>35400</v>
      </c>
      <c r="AW45" s="76">
        <v>28.759336000000001</v>
      </c>
      <c r="AX45" s="76">
        <v>30.895111</v>
      </c>
      <c r="AY45" s="76">
        <v>28.759336000000001</v>
      </c>
      <c r="AZ45" s="76">
        <v>30.895111</v>
      </c>
      <c r="BA45" s="76">
        <v>30.499783000000001</v>
      </c>
      <c r="BB45" s="76">
        <v>23.801093999999999</v>
      </c>
      <c r="BC45" s="76">
        <v>36.890293999999997</v>
      </c>
      <c r="BD45" s="76">
        <v>30.861256000000001</v>
      </c>
      <c r="BE45" s="76">
        <v>36.106043999999997</v>
      </c>
      <c r="BF45" s="76">
        <v>19.108025000000001</v>
      </c>
      <c r="BG45" s="76">
        <v>30.290880999999999</v>
      </c>
      <c r="BH45" s="76">
        <v>22.66123</v>
      </c>
      <c r="BI45" s="76">
        <v>25.354261000000001</v>
      </c>
      <c r="BJ45" s="76">
        <v>21.734276000000001</v>
      </c>
      <c r="BK45" s="76">
        <v>27.636474</v>
      </c>
      <c r="BL45" s="76">
        <v>20.501465</v>
      </c>
      <c r="BM45" s="76">
        <v>17.808886999999999</v>
      </c>
      <c r="BN45" s="76">
        <v>25.753321</v>
      </c>
      <c r="BO45" s="91">
        <f t="shared" si="11"/>
        <v>26.770302522572841</v>
      </c>
    </row>
    <row r="46" spans="1:67" hidden="1" x14ac:dyDescent="0.3">
      <c r="A46" s="92">
        <v>35431</v>
      </c>
      <c r="B46" s="84" t="s">
        <v>44</v>
      </c>
      <c r="C46" s="84" t="s">
        <v>44</v>
      </c>
      <c r="D46" s="84" t="s">
        <v>44</v>
      </c>
      <c r="E46" s="84">
        <v>31190018.969999999</v>
      </c>
      <c r="F46" s="84">
        <v>68353256.730000004</v>
      </c>
      <c r="G46" s="84" t="s">
        <v>44</v>
      </c>
      <c r="H46" s="84" t="s">
        <v>44</v>
      </c>
      <c r="I46" s="84" t="s">
        <v>44</v>
      </c>
      <c r="J46" s="84" t="s">
        <v>44</v>
      </c>
      <c r="K46" s="84">
        <v>382234217</v>
      </c>
      <c r="L46" s="84" t="s">
        <v>44</v>
      </c>
      <c r="M46" s="84" t="s">
        <v>44</v>
      </c>
      <c r="N46" s="84" t="s">
        <v>44</v>
      </c>
      <c r="P46" s="86">
        <v>35431</v>
      </c>
      <c r="Q46" s="87" t="str">
        <f t="shared" si="12"/>
        <v>N/E</v>
      </c>
      <c r="R46" s="87" t="str">
        <f t="shared" si="2"/>
        <v>N/E</v>
      </c>
      <c r="S46" s="87">
        <f t="shared" si="3"/>
        <v>113588822.91172282</v>
      </c>
      <c r="T46" s="87">
        <f t="shared" si="4"/>
        <v>248931107.78840598</v>
      </c>
      <c r="U46" s="87" t="str">
        <f t="shared" si="5"/>
        <v>N/E</v>
      </c>
      <c r="V46" s="87" t="str">
        <f t="shared" si="6"/>
        <v>N/E</v>
      </c>
      <c r="W46" s="87" t="str">
        <f t="shared" si="7"/>
        <v>N/E</v>
      </c>
      <c r="X46" s="87" t="str">
        <f t="shared" si="8"/>
        <v>N/E</v>
      </c>
      <c r="Z46" s="88">
        <v>42736</v>
      </c>
      <c r="AA46" s="89">
        <f t="shared" ref="AA46:AA85" si="34">Q286/$AD$19</f>
        <v>6746.0946954930778</v>
      </c>
      <c r="AB46" s="89">
        <f t="shared" ref="AB46:AB86" si="35">R286/$AD$19</f>
        <v>4395.3230582529686</v>
      </c>
      <c r="AC46" s="89">
        <f t="shared" ref="AC46:AC86" si="36">S286/$AD$19</f>
        <v>1052.1922636426555</v>
      </c>
      <c r="AD46" s="89">
        <f t="shared" ref="AD46:AD86" si="37">T286/$AD$19</f>
        <v>816.86789939417258</v>
      </c>
      <c r="AE46" s="89">
        <f t="shared" ref="AE46:AE86" si="38">U286/$AD$19</f>
        <v>2359.1876723189748</v>
      </c>
      <c r="AF46" s="89">
        <f t="shared" ref="AF46:AF86" si="39">V286/$AD$19</f>
        <v>114.7411702389651</v>
      </c>
      <c r="AG46" s="89">
        <f t="shared" ref="AG46:AG86" si="40">W286/$AD$19</f>
        <v>392.05809952978228</v>
      </c>
      <c r="AH46" s="89">
        <f t="shared" ref="AH46:AH86" si="41">X286/$AD$19</f>
        <v>1402.8849234393933</v>
      </c>
      <c r="AK46" s="99"/>
      <c r="AL46" s="100"/>
      <c r="AM46" s="100"/>
      <c r="AN46" s="100"/>
      <c r="AO46" s="100"/>
      <c r="AQ46" s="100"/>
      <c r="AR46" s="100"/>
      <c r="AV46" s="86">
        <v>35431</v>
      </c>
      <c r="AW46" s="76">
        <v>29.498885999999999</v>
      </c>
      <c r="AX46" s="76">
        <v>31.666584</v>
      </c>
      <c r="AY46" s="76">
        <v>29.498885999999999</v>
      </c>
      <c r="AZ46" s="76">
        <v>31.666584</v>
      </c>
      <c r="BA46" s="76">
        <v>31.361678000000001</v>
      </c>
      <c r="BB46" s="76">
        <v>24.699202</v>
      </c>
      <c r="BC46" s="76">
        <v>37.660758999999999</v>
      </c>
      <c r="BD46" s="76">
        <v>31.509378999999999</v>
      </c>
      <c r="BE46" s="76">
        <v>36.905276000000001</v>
      </c>
      <c r="BF46" s="76">
        <v>19.314229999999998</v>
      </c>
      <c r="BG46" s="76">
        <v>30.952969</v>
      </c>
      <c r="BH46" s="76">
        <v>23.289491999999999</v>
      </c>
      <c r="BI46" s="76">
        <v>26.227072</v>
      </c>
      <c r="BJ46" s="76">
        <v>22.712743</v>
      </c>
      <c r="BK46" s="76">
        <v>28.441248999999999</v>
      </c>
      <c r="BL46" s="76">
        <v>20.934557000000002</v>
      </c>
      <c r="BM46" s="76">
        <v>18.100583</v>
      </c>
      <c r="BN46" s="76">
        <v>26.439018999999998</v>
      </c>
      <c r="BO46" s="91">
        <f t="shared" si="11"/>
        <v>27.458704272549568</v>
      </c>
    </row>
    <row r="47" spans="1:67" hidden="1" x14ac:dyDescent="0.3">
      <c r="A47" s="93">
        <v>35462</v>
      </c>
      <c r="B47" s="84" t="s">
        <v>44</v>
      </c>
      <c r="C47" s="84" t="s">
        <v>44</v>
      </c>
      <c r="D47" s="84" t="s">
        <v>44</v>
      </c>
      <c r="E47" s="84">
        <v>27658426.199999999</v>
      </c>
      <c r="F47" s="84">
        <v>69671475.799999997</v>
      </c>
      <c r="G47" s="84" t="s">
        <v>44</v>
      </c>
      <c r="H47" s="84" t="s">
        <v>44</v>
      </c>
      <c r="I47" s="84" t="s">
        <v>44</v>
      </c>
      <c r="J47" s="84" t="s">
        <v>44</v>
      </c>
      <c r="K47" s="84">
        <v>387821698</v>
      </c>
      <c r="L47" s="84" t="s">
        <v>44</v>
      </c>
      <c r="M47" s="84" t="s">
        <v>44</v>
      </c>
      <c r="N47" s="84" t="s">
        <v>44</v>
      </c>
      <c r="P47" s="86">
        <v>35462</v>
      </c>
      <c r="Q47" s="87" t="str">
        <f t="shared" si="12"/>
        <v>N/E</v>
      </c>
      <c r="R47" s="87" t="str">
        <f t="shared" si="2"/>
        <v>N/E</v>
      </c>
      <c r="S47" s="87">
        <f t="shared" si="3"/>
        <v>99062662.105556458</v>
      </c>
      <c r="T47" s="87">
        <f t="shared" si="4"/>
        <v>249538488.40361184</v>
      </c>
      <c r="U47" s="87" t="str">
        <f t="shared" si="5"/>
        <v>N/E</v>
      </c>
      <c r="V47" s="87" t="str">
        <f t="shared" si="6"/>
        <v>N/E</v>
      </c>
      <c r="W47" s="87" t="str">
        <f t="shared" si="7"/>
        <v>N/E</v>
      </c>
      <c r="X47" s="87" t="str">
        <f t="shared" si="8"/>
        <v>N/E</v>
      </c>
      <c r="Z47" s="88">
        <v>42767</v>
      </c>
      <c r="AA47" s="89">
        <f t="shared" si="34"/>
        <v>6730.1945526392428</v>
      </c>
      <c r="AB47" s="89">
        <f t="shared" si="35"/>
        <v>4383.5646685406246</v>
      </c>
      <c r="AC47" s="89">
        <f t="shared" si="36"/>
        <v>1049.2951934181588</v>
      </c>
      <c r="AD47" s="89">
        <f t="shared" si="37"/>
        <v>815.11416658948065</v>
      </c>
      <c r="AE47" s="89">
        <f t="shared" si="38"/>
        <v>2352.7584772400551</v>
      </c>
      <c r="AF47" s="89">
        <f t="shared" si="39"/>
        <v>114.11315894933314</v>
      </c>
      <c r="AG47" s="89">
        <f t="shared" si="40"/>
        <v>387.71625300829214</v>
      </c>
      <c r="AH47" s="89">
        <f t="shared" si="41"/>
        <v>1417.6120056133755</v>
      </c>
      <c r="AK47" s="99"/>
      <c r="AL47" s="100"/>
      <c r="AM47" s="100"/>
      <c r="AN47" s="100"/>
      <c r="AO47" s="100"/>
      <c r="AQ47" s="100"/>
      <c r="AR47" s="100"/>
      <c r="AV47" s="86">
        <v>35462</v>
      </c>
      <c r="AW47" s="76">
        <v>29.994598</v>
      </c>
      <c r="AX47" s="76">
        <v>32.216437999999997</v>
      </c>
      <c r="AY47" s="76">
        <v>29.994598</v>
      </c>
      <c r="AZ47" s="76">
        <v>32.216437999999997</v>
      </c>
      <c r="BA47" s="76">
        <v>31.884156000000001</v>
      </c>
      <c r="BB47" s="76">
        <v>25.084547000000001</v>
      </c>
      <c r="BC47" s="76">
        <v>38.319705999999996</v>
      </c>
      <c r="BD47" s="76">
        <v>32.083475999999997</v>
      </c>
      <c r="BE47" s="76">
        <v>37.536686000000003</v>
      </c>
      <c r="BF47" s="76">
        <v>19.569924</v>
      </c>
      <c r="BG47" s="76">
        <v>31.581655999999999</v>
      </c>
      <c r="BH47" s="76">
        <v>23.645485000000001</v>
      </c>
      <c r="BI47" s="76">
        <v>26.508365000000001</v>
      </c>
      <c r="BJ47" s="76">
        <v>22.950133999999998</v>
      </c>
      <c r="BK47" s="76">
        <v>28.750243000000001</v>
      </c>
      <c r="BL47" s="76">
        <v>21.349802</v>
      </c>
      <c r="BM47" s="76">
        <v>18.336493999999998</v>
      </c>
      <c r="BN47" s="76">
        <v>27.169819</v>
      </c>
      <c r="BO47" s="91">
        <f t="shared" si="11"/>
        <v>27.920132179093365</v>
      </c>
    </row>
    <row r="48" spans="1:67" hidden="1" x14ac:dyDescent="0.3">
      <c r="A48" s="94">
        <v>35490</v>
      </c>
      <c r="B48" s="84" t="s">
        <v>44</v>
      </c>
      <c r="C48" s="84" t="s">
        <v>44</v>
      </c>
      <c r="D48" s="84" t="s">
        <v>44</v>
      </c>
      <c r="E48" s="84">
        <v>28716940.5</v>
      </c>
      <c r="F48" s="84">
        <v>72353005.5</v>
      </c>
      <c r="G48" s="84" t="s">
        <v>44</v>
      </c>
      <c r="H48" s="84" t="s">
        <v>44</v>
      </c>
      <c r="I48" s="84" t="s">
        <v>44</v>
      </c>
      <c r="J48" s="84" t="s">
        <v>44</v>
      </c>
      <c r="K48" s="84">
        <v>394596710</v>
      </c>
      <c r="L48" s="84" t="s">
        <v>44</v>
      </c>
      <c r="M48" s="84" t="s">
        <v>44</v>
      </c>
      <c r="N48" s="84" t="s">
        <v>44</v>
      </c>
      <c r="P48" s="86">
        <v>35490</v>
      </c>
      <c r="Q48" s="87" t="str">
        <f t="shared" si="12"/>
        <v>N/E</v>
      </c>
      <c r="R48" s="87" t="str">
        <f t="shared" si="2"/>
        <v>N/E</v>
      </c>
      <c r="S48" s="87">
        <f t="shared" si="3"/>
        <v>101589574.3663644</v>
      </c>
      <c r="T48" s="87">
        <f t="shared" si="4"/>
        <v>255957316.6532912</v>
      </c>
      <c r="U48" s="87" t="str">
        <f t="shared" si="5"/>
        <v>N/E</v>
      </c>
      <c r="V48" s="87" t="str">
        <f t="shared" si="6"/>
        <v>N/E</v>
      </c>
      <c r="W48" s="87" t="str">
        <f t="shared" si="7"/>
        <v>N/E</v>
      </c>
      <c r="X48" s="87" t="str">
        <f t="shared" si="8"/>
        <v>N/E</v>
      </c>
      <c r="Z48" s="88">
        <v>42795</v>
      </c>
      <c r="AA48" s="89">
        <f t="shared" si="34"/>
        <v>6734.4632815802597</v>
      </c>
      <c r="AB48" s="89">
        <f>R288/$AD$19</f>
        <v>4414.1238971899274</v>
      </c>
      <c r="AC48" s="89">
        <f t="shared" si="36"/>
        <v>1048.8037915674913</v>
      </c>
      <c r="AD48" s="89">
        <f t="shared" si="37"/>
        <v>818.20486177606665</v>
      </c>
      <c r="AE48" s="89">
        <f t="shared" si="38"/>
        <v>2371.6531323645854</v>
      </c>
      <c r="AF48" s="89">
        <f t="shared" si="39"/>
        <v>123.23723882276784</v>
      </c>
      <c r="AG48" s="89">
        <f t="shared" si="40"/>
        <v>392.23978980092045</v>
      </c>
      <c r="AH48" s="89">
        <f t="shared" si="41"/>
        <v>1384.1723982387118</v>
      </c>
      <c r="AK48" s="99"/>
      <c r="AL48" s="100"/>
      <c r="AM48" s="100"/>
      <c r="AN48" s="100"/>
      <c r="AO48" s="100"/>
      <c r="AQ48" s="100"/>
      <c r="AR48" s="100"/>
      <c r="AV48" s="86">
        <v>35490</v>
      </c>
      <c r="AW48" s="76">
        <v>30.367889000000002</v>
      </c>
      <c r="AX48" s="76">
        <v>32.629063000000002</v>
      </c>
      <c r="AY48" s="76">
        <v>30.367889000000002</v>
      </c>
      <c r="AZ48" s="76">
        <v>32.629063000000002</v>
      </c>
      <c r="BA48" s="76">
        <v>32.290055000000002</v>
      </c>
      <c r="BB48" s="76">
        <v>25.322873999999999</v>
      </c>
      <c r="BC48" s="76">
        <v>38.905250000000002</v>
      </c>
      <c r="BD48" s="76">
        <v>32.497413999999999</v>
      </c>
      <c r="BE48" s="76">
        <v>37.986131999999998</v>
      </c>
      <c r="BF48" s="76">
        <v>19.593340999999999</v>
      </c>
      <c r="BG48" s="76">
        <v>32.089973000000001</v>
      </c>
      <c r="BH48" s="76">
        <v>23.916596999999999</v>
      </c>
      <c r="BI48" s="76">
        <v>26.598794000000002</v>
      </c>
      <c r="BJ48" s="76">
        <v>23.062912000000001</v>
      </c>
      <c r="BK48" s="76">
        <v>28.826364999999999</v>
      </c>
      <c r="BL48" s="76">
        <v>21.764623</v>
      </c>
      <c r="BM48" s="76">
        <v>18.584339</v>
      </c>
      <c r="BN48" s="76">
        <v>27.879463999999999</v>
      </c>
      <c r="BO48" s="91">
        <f t="shared" si="11"/>
        <v>28.267605882900497</v>
      </c>
    </row>
    <row r="49" spans="1:67" hidden="1" x14ac:dyDescent="0.3">
      <c r="A49" s="95">
        <v>35521</v>
      </c>
      <c r="B49" s="84" t="s">
        <v>44</v>
      </c>
      <c r="C49" s="84" t="s">
        <v>44</v>
      </c>
      <c r="D49" s="84" t="s">
        <v>44</v>
      </c>
      <c r="E49" s="84">
        <v>28851090.800000001</v>
      </c>
      <c r="F49" s="84">
        <v>71565071.200000003</v>
      </c>
      <c r="G49" s="84" t="s">
        <v>44</v>
      </c>
      <c r="H49" s="84" t="s">
        <v>44</v>
      </c>
      <c r="I49" s="84" t="s">
        <v>44</v>
      </c>
      <c r="J49" s="84" t="s">
        <v>44</v>
      </c>
      <c r="K49" s="84">
        <v>396090696</v>
      </c>
      <c r="L49" s="84" t="s">
        <v>44</v>
      </c>
      <c r="M49" s="84" t="s">
        <v>44</v>
      </c>
      <c r="N49" s="84" t="s">
        <v>44</v>
      </c>
      <c r="P49" s="86">
        <v>35521</v>
      </c>
      <c r="Q49" s="87" t="str">
        <f t="shared" si="12"/>
        <v>N/E</v>
      </c>
      <c r="R49" s="87" t="str">
        <f t="shared" si="2"/>
        <v>N/E</v>
      </c>
      <c r="S49" s="87">
        <f t="shared" si="3"/>
        <v>100973270.52044484</v>
      </c>
      <c r="T49" s="87">
        <f t="shared" si="4"/>
        <v>250463989.18450931</v>
      </c>
      <c r="U49" s="87" t="str">
        <f t="shared" si="5"/>
        <v>N/E</v>
      </c>
      <c r="V49" s="87" t="str">
        <f t="shared" si="6"/>
        <v>N/E</v>
      </c>
      <c r="W49" s="87" t="str">
        <f t="shared" si="7"/>
        <v>N/E</v>
      </c>
      <c r="X49" s="87" t="str">
        <f t="shared" si="8"/>
        <v>N/E</v>
      </c>
      <c r="Z49" s="88">
        <v>42826</v>
      </c>
      <c r="AA49" s="89">
        <f t="shared" si="34"/>
        <v>6883.2000038212163</v>
      </c>
      <c r="AB49" s="89">
        <f>R289/$AD$19</f>
        <v>4470.8517399741304</v>
      </c>
      <c r="AC49" s="89">
        <f t="shared" si="36"/>
        <v>1056.2224777958015</v>
      </c>
      <c r="AD49" s="89">
        <f t="shared" si="37"/>
        <v>819.88050771216513</v>
      </c>
      <c r="AE49" s="89">
        <f t="shared" si="38"/>
        <v>2413.0567117255532</v>
      </c>
      <c r="AF49" s="89">
        <f t="shared" si="39"/>
        <v>129.25917316003546</v>
      </c>
      <c r="AG49" s="89">
        <f t="shared" si="40"/>
        <v>391.61786121950576</v>
      </c>
      <c r="AH49" s="89">
        <f t="shared" si="41"/>
        <v>1469.5651179033193</v>
      </c>
      <c r="AL49" s="100"/>
      <c r="AM49" s="100"/>
      <c r="AN49" s="100"/>
      <c r="AO49" s="100"/>
      <c r="AQ49" s="100"/>
      <c r="AR49" s="100"/>
      <c r="AV49" s="86">
        <v>35521</v>
      </c>
      <c r="AW49" s="76">
        <v>30.695972000000001</v>
      </c>
      <c r="AX49" s="76">
        <v>33.043084</v>
      </c>
      <c r="AY49" s="76">
        <v>30.695972000000001</v>
      </c>
      <c r="AZ49" s="76">
        <v>33.043084</v>
      </c>
      <c r="BA49" s="76">
        <v>32.701262</v>
      </c>
      <c r="BB49" s="76">
        <v>25.643056000000001</v>
      </c>
      <c r="BC49" s="76">
        <v>39.403472999999998</v>
      </c>
      <c r="BD49" s="76">
        <v>32.907947</v>
      </c>
      <c r="BE49" s="76">
        <v>38.362209999999997</v>
      </c>
      <c r="BF49" s="76">
        <v>19.671906</v>
      </c>
      <c r="BG49" s="76">
        <v>32.636006000000002</v>
      </c>
      <c r="BH49" s="76">
        <v>24.051570999999999</v>
      </c>
      <c r="BI49" s="76">
        <v>26.659130999999999</v>
      </c>
      <c r="BJ49" s="76">
        <v>22.998978000000001</v>
      </c>
      <c r="BK49" s="76">
        <v>28.965762999999999</v>
      </c>
      <c r="BL49" s="76">
        <v>21.958946000000001</v>
      </c>
      <c r="BM49" s="76">
        <v>18.576163999999999</v>
      </c>
      <c r="BN49" s="76">
        <v>28.420207999999999</v>
      </c>
      <c r="BO49" s="91">
        <f t="shared" si="11"/>
        <v>28.572998231406498</v>
      </c>
    </row>
    <row r="50" spans="1:67" hidden="1" x14ac:dyDescent="0.3">
      <c r="A50" s="96">
        <v>35551</v>
      </c>
      <c r="B50" s="84" t="s">
        <v>44</v>
      </c>
      <c r="C50" s="84" t="s">
        <v>44</v>
      </c>
      <c r="D50" s="84" t="s">
        <v>44</v>
      </c>
      <c r="E50" s="84">
        <v>29431847.300000001</v>
      </c>
      <c r="F50" s="84">
        <v>71082882.700000003</v>
      </c>
      <c r="G50" s="84" t="s">
        <v>44</v>
      </c>
      <c r="H50" s="84" t="s">
        <v>44</v>
      </c>
      <c r="I50" s="84" t="s">
        <v>44</v>
      </c>
      <c r="J50" s="84" t="s">
        <v>44</v>
      </c>
      <c r="K50" s="84">
        <v>401097134</v>
      </c>
      <c r="L50" s="84" t="s">
        <v>44</v>
      </c>
      <c r="M50" s="84" t="s">
        <v>44</v>
      </c>
      <c r="N50" s="84" t="s">
        <v>44</v>
      </c>
      <c r="P50" s="86">
        <v>35551</v>
      </c>
      <c r="Q50" s="87" t="str">
        <f t="shared" si="12"/>
        <v>N/E</v>
      </c>
      <c r="R50" s="87" t="str">
        <f t="shared" si="2"/>
        <v>N/E</v>
      </c>
      <c r="S50" s="87">
        <f t="shared" si="3"/>
        <v>102074225.48444496</v>
      </c>
      <c r="T50" s="87">
        <f t="shared" si="4"/>
        <v>246526496.37809691</v>
      </c>
      <c r="U50" s="87" t="str">
        <f t="shared" si="5"/>
        <v>N/E</v>
      </c>
      <c r="V50" s="87" t="str">
        <f t="shared" si="6"/>
        <v>N/E</v>
      </c>
      <c r="W50" s="87" t="str">
        <f t="shared" si="7"/>
        <v>N/E</v>
      </c>
      <c r="X50" s="87" t="str">
        <f t="shared" si="8"/>
        <v>N/E</v>
      </c>
      <c r="Z50" s="88">
        <v>42856</v>
      </c>
      <c r="AA50" s="89">
        <f t="shared" si="34"/>
        <v>6944.9503817973209</v>
      </c>
      <c r="AB50" s="89">
        <f t="shared" si="35"/>
        <v>4496.0978077834034</v>
      </c>
      <c r="AC50" s="89">
        <f t="shared" si="36"/>
        <v>1064.5434947461977</v>
      </c>
      <c r="AD50" s="89">
        <f t="shared" si="37"/>
        <v>827.21349869138703</v>
      </c>
      <c r="AE50" s="89">
        <f t="shared" si="38"/>
        <v>2426.5445857504842</v>
      </c>
      <c r="AF50" s="89">
        <f t="shared" si="39"/>
        <v>125.01994244664482</v>
      </c>
      <c r="AG50" s="89">
        <f t="shared" si="40"/>
        <v>383.89776750385698</v>
      </c>
      <c r="AH50" s="89">
        <f t="shared" si="41"/>
        <v>1506.2600952012981</v>
      </c>
      <c r="AV50" s="86">
        <v>35551</v>
      </c>
      <c r="AW50" s="76">
        <v>30.976119000000001</v>
      </c>
      <c r="AX50" s="76">
        <v>33.468572999999999</v>
      </c>
      <c r="AY50" s="76">
        <v>30.976119000000001</v>
      </c>
      <c r="AZ50" s="76">
        <v>33.468572999999999</v>
      </c>
      <c r="BA50" s="76">
        <v>33.126891000000001</v>
      </c>
      <c r="BB50" s="76">
        <v>25.911873</v>
      </c>
      <c r="BC50" s="76">
        <v>39.994675000000001</v>
      </c>
      <c r="BD50" s="76">
        <v>33.326149000000001</v>
      </c>
      <c r="BE50" s="76">
        <v>38.789729999999999</v>
      </c>
      <c r="BF50" s="76">
        <v>19.734552000000001</v>
      </c>
      <c r="BG50" s="76">
        <v>33.159961000000003</v>
      </c>
      <c r="BH50" s="76">
        <v>24.022693</v>
      </c>
      <c r="BI50" s="76">
        <v>26.664518999999999</v>
      </c>
      <c r="BJ50" s="76">
        <v>22.594764000000001</v>
      </c>
      <c r="BK50" s="76">
        <v>29.231914</v>
      </c>
      <c r="BL50" s="76">
        <v>21.902797</v>
      </c>
      <c r="BM50" s="76">
        <v>18.41329</v>
      </c>
      <c r="BN50" s="76">
        <v>28.540922999999999</v>
      </c>
      <c r="BO50" s="91">
        <f t="shared" si="11"/>
        <v>28.833769896676909</v>
      </c>
    </row>
    <row r="51" spans="1:67" hidden="1" x14ac:dyDescent="0.3">
      <c r="A51" s="97">
        <v>35582</v>
      </c>
      <c r="B51" s="84" t="s">
        <v>44</v>
      </c>
      <c r="C51" s="84" t="s">
        <v>44</v>
      </c>
      <c r="D51" s="84" t="s">
        <v>44</v>
      </c>
      <c r="E51" s="84">
        <v>27996544</v>
      </c>
      <c r="F51" s="84">
        <v>73223115</v>
      </c>
      <c r="G51" s="84" t="s">
        <v>44</v>
      </c>
      <c r="H51" s="84" t="s">
        <v>44</v>
      </c>
      <c r="I51" s="84" t="s">
        <v>44</v>
      </c>
      <c r="J51" s="84" t="s">
        <v>44</v>
      </c>
      <c r="K51" s="84">
        <v>403934271</v>
      </c>
      <c r="L51" s="84" t="s">
        <v>44</v>
      </c>
      <c r="M51" s="84" t="s">
        <v>44</v>
      </c>
      <c r="N51" s="84" t="s">
        <v>44</v>
      </c>
      <c r="P51" s="86">
        <v>35582</v>
      </c>
      <c r="Q51" s="87" t="str">
        <f t="shared" si="12"/>
        <v>N/E</v>
      </c>
      <c r="R51" s="87" t="str">
        <f t="shared" si="2"/>
        <v>N/E</v>
      </c>
      <c r="S51" s="87">
        <f t="shared" si="3"/>
        <v>96242451.772596911</v>
      </c>
      <c r="T51" s="87">
        <f t="shared" si="4"/>
        <v>251715787.27813038</v>
      </c>
      <c r="U51" s="87" t="str">
        <f t="shared" si="5"/>
        <v>N/E</v>
      </c>
      <c r="V51" s="87" t="str">
        <f t="shared" si="6"/>
        <v>N/E</v>
      </c>
      <c r="W51" s="87" t="str">
        <f t="shared" si="7"/>
        <v>N/E</v>
      </c>
      <c r="X51" s="87" t="str">
        <f t="shared" si="8"/>
        <v>N/E</v>
      </c>
      <c r="Z51" s="88">
        <v>42887</v>
      </c>
      <c r="AA51" s="89">
        <f t="shared" si="34"/>
        <v>6932.4484649395281</v>
      </c>
      <c r="AB51" s="89">
        <f t="shared" si="35"/>
        <v>4532.8406714781568</v>
      </c>
      <c r="AC51" s="89">
        <f t="shared" si="36"/>
        <v>1077.0106595461168</v>
      </c>
      <c r="AD51" s="89">
        <f t="shared" si="37"/>
        <v>830.09212912626344</v>
      </c>
      <c r="AE51" s="89">
        <f t="shared" si="38"/>
        <v>2448.3959343462402</v>
      </c>
      <c r="AF51" s="89">
        <f t="shared" si="39"/>
        <v>124.413947123657</v>
      </c>
      <c r="AG51" s="89">
        <f t="shared" si="40"/>
        <v>380.77595470171531</v>
      </c>
      <c r="AH51" s="89">
        <f t="shared" si="41"/>
        <v>1460.4831124924233</v>
      </c>
      <c r="AV51" s="86">
        <v>35582</v>
      </c>
      <c r="AW51" s="76">
        <v>31.250957</v>
      </c>
      <c r="AX51" s="76">
        <v>33.823549999999997</v>
      </c>
      <c r="AY51" s="76">
        <v>31.250957</v>
      </c>
      <c r="AZ51" s="76">
        <v>33.823549999999997</v>
      </c>
      <c r="BA51" s="76">
        <v>33.487296000000001</v>
      </c>
      <c r="BB51" s="76">
        <v>26.125378999999999</v>
      </c>
      <c r="BC51" s="76">
        <v>40.512306000000002</v>
      </c>
      <c r="BD51" s="76">
        <v>33.668559000000002</v>
      </c>
      <c r="BE51" s="76">
        <v>39.186526000000001</v>
      </c>
      <c r="BF51" s="76">
        <v>19.773342</v>
      </c>
      <c r="BG51" s="76">
        <v>33.553170000000001</v>
      </c>
      <c r="BH51" s="76">
        <v>24.119654000000001</v>
      </c>
      <c r="BI51" s="76">
        <v>26.658045000000001</v>
      </c>
      <c r="BJ51" s="76">
        <v>22.542373999999999</v>
      </c>
      <c r="BK51" s="76">
        <v>29.254677000000001</v>
      </c>
      <c r="BL51" s="76">
        <v>22.082066000000001</v>
      </c>
      <c r="BM51" s="76">
        <v>18.667560000000002</v>
      </c>
      <c r="BN51" s="76">
        <v>28.600939</v>
      </c>
      <c r="BO51" s="91">
        <f t="shared" si="11"/>
        <v>29.08959973936517</v>
      </c>
    </row>
    <row r="52" spans="1:67" hidden="1" x14ac:dyDescent="0.3">
      <c r="A52" s="98">
        <v>35612</v>
      </c>
      <c r="B52" s="84" t="s">
        <v>44</v>
      </c>
      <c r="C52" s="84" t="s">
        <v>44</v>
      </c>
      <c r="D52" s="84" t="s">
        <v>44</v>
      </c>
      <c r="E52" s="84">
        <v>28346247</v>
      </c>
      <c r="F52" s="84">
        <v>72453787</v>
      </c>
      <c r="G52" s="84" t="s">
        <v>44</v>
      </c>
      <c r="H52" s="84" t="s">
        <v>44</v>
      </c>
      <c r="I52" s="84" t="s">
        <v>44</v>
      </c>
      <c r="J52" s="84" t="s">
        <v>44</v>
      </c>
      <c r="K52" s="84">
        <v>401471561</v>
      </c>
      <c r="L52" s="84" t="s">
        <v>44</v>
      </c>
      <c r="M52" s="84" t="s">
        <v>44</v>
      </c>
      <c r="N52" s="84" t="s">
        <v>44</v>
      </c>
      <c r="P52" s="86">
        <v>35612</v>
      </c>
      <c r="Q52" s="87" t="str">
        <f t="shared" si="12"/>
        <v>N/E</v>
      </c>
      <c r="R52" s="87" t="str">
        <f t="shared" si="2"/>
        <v>N/E</v>
      </c>
      <c r="S52" s="87">
        <f t="shared" si="3"/>
        <v>96603017.859126076</v>
      </c>
      <c r="T52" s="87">
        <f t="shared" si="4"/>
        <v>246919970.72918743</v>
      </c>
      <c r="U52" s="87" t="str">
        <f t="shared" si="5"/>
        <v>N/E</v>
      </c>
      <c r="V52" s="87" t="str">
        <f t="shared" si="6"/>
        <v>N/E</v>
      </c>
      <c r="W52" s="87" t="str">
        <f t="shared" si="7"/>
        <v>N/E</v>
      </c>
      <c r="X52" s="87" t="str">
        <f t="shared" si="8"/>
        <v>N/E</v>
      </c>
      <c r="Z52" s="88">
        <v>42917</v>
      </c>
      <c r="AA52" s="89">
        <f t="shared" si="34"/>
        <v>6828.7669674449953</v>
      </c>
      <c r="AB52" s="89">
        <f t="shared" si="35"/>
        <v>4542.5547914638109</v>
      </c>
      <c r="AC52" s="89">
        <f t="shared" si="36"/>
        <v>1083.9351000792715</v>
      </c>
      <c r="AD52" s="89">
        <f t="shared" si="37"/>
        <v>833.48612806728477</v>
      </c>
      <c r="AE52" s="89">
        <f t="shared" si="38"/>
        <v>2459.0580408917335</v>
      </c>
      <c r="AF52" s="89">
        <f t="shared" si="39"/>
        <v>126.57838917013457</v>
      </c>
      <c r="AG52" s="89">
        <f t="shared" si="40"/>
        <v>378.13394858305361</v>
      </c>
      <c r="AH52" s="89">
        <f t="shared" si="41"/>
        <v>1363.0397794353066</v>
      </c>
      <c r="AV52" s="86">
        <v>35612</v>
      </c>
      <c r="AW52" s="76">
        <v>31.523211</v>
      </c>
      <c r="AX52" s="76">
        <v>34.101089000000002</v>
      </c>
      <c r="AY52" s="76">
        <v>31.523211</v>
      </c>
      <c r="AZ52" s="76">
        <v>34.101089000000002</v>
      </c>
      <c r="BA52" s="76">
        <v>33.672739999999997</v>
      </c>
      <c r="BB52" s="76">
        <v>26.195142000000001</v>
      </c>
      <c r="BC52" s="76">
        <v>40.827016</v>
      </c>
      <c r="BD52" s="76">
        <v>34.053947999999998</v>
      </c>
      <c r="BE52" s="76">
        <v>39.555760999999997</v>
      </c>
      <c r="BF52" s="76">
        <v>19.849298999999998</v>
      </c>
      <c r="BG52" s="76">
        <v>34.051336999999997</v>
      </c>
      <c r="BH52" s="76">
        <v>24.363928999999999</v>
      </c>
      <c r="BI52" s="76">
        <v>26.988796000000001</v>
      </c>
      <c r="BJ52" s="76">
        <v>23.759073000000001</v>
      </c>
      <c r="BK52" s="76">
        <v>29.021111000000001</v>
      </c>
      <c r="BL52" s="76">
        <v>22.257311999999999</v>
      </c>
      <c r="BM52" s="76">
        <v>18.921858</v>
      </c>
      <c r="BN52" s="76">
        <v>28.649994</v>
      </c>
      <c r="BO52" s="91">
        <f t="shared" si="11"/>
        <v>29.343024294889698</v>
      </c>
    </row>
    <row r="53" spans="1:67" hidden="1" x14ac:dyDescent="0.3">
      <c r="A53" s="101">
        <v>35643</v>
      </c>
      <c r="B53" s="84" t="s">
        <v>44</v>
      </c>
      <c r="C53" s="84" t="s">
        <v>44</v>
      </c>
      <c r="D53" s="84" t="s">
        <v>44</v>
      </c>
      <c r="E53" s="84">
        <v>28807891</v>
      </c>
      <c r="F53" s="84">
        <v>72719788</v>
      </c>
      <c r="G53" s="84" t="s">
        <v>44</v>
      </c>
      <c r="H53" s="84" t="s">
        <v>44</v>
      </c>
      <c r="I53" s="84" t="s">
        <v>44</v>
      </c>
      <c r="J53" s="84" t="s">
        <v>44</v>
      </c>
      <c r="K53" s="84">
        <v>405018117</v>
      </c>
      <c r="L53" s="84" t="s">
        <v>44</v>
      </c>
      <c r="M53" s="84" t="s">
        <v>44</v>
      </c>
      <c r="N53" s="84" t="s">
        <v>44</v>
      </c>
      <c r="P53" s="86">
        <v>35643</v>
      </c>
      <c r="Q53" s="87" t="str">
        <f t="shared" si="12"/>
        <v>N/E</v>
      </c>
      <c r="R53" s="87" t="str">
        <f t="shared" si="2"/>
        <v>N/E</v>
      </c>
      <c r="S53" s="87">
        <f t="shared" si="3"/>
        <v>97311036.065462202</v>
      </c>
      <c r="T53" s="87">
        <f t="shared" si="4"/>
        <v>245642345.45113924</v>
      </c>
      <c r="U53" s="87" t="str">
        <f t="shared" si="5"/>
        <v>N/E</v>
      </c>
      <c r="V53" s="87" t="str">
        <f t="shared" si="6"/>
        <v>N/E</v>
      </c>
      <c r="W53" s="87" t="str">
        <f t="shared" si="7"/>
        <v>N/E</v>
      </c>
      <c r="X53" s="87" t="str">
        <f t="shared" si="8"/>
        <v>N/E</v>
      </c>
      <c r="Z53" s="88">
        <v>42948</v>
      </c>
      <c r="AA53" s="89">
        <f t="shared" si="34"/>
        <v>6930.9838263358633</v>
      </c>
      <c r="AB53" s="89">
        <f t="shared" si="35"/>
        <v>4573.4553664256109</v>
      </c>
      <c r="AC53" s="89">
        <f t="shared" si="36"/>
        <v>1088.5837757258907</v>
      </c>
      <c r="AD53" s="89">
        <f t="shared" si="37"/>
        <v>834.0738667129159</v>
      </c>
      <c r="AE53" s="89">
        <f t="shared" si="38"/>
        <v>2484.8239662727328</v>
      </c>
      <c r="AF53" s="89">
        <f t="shared" si="39"/>
        <v>126.44336618327821</v>
      </c>
      <c r="AG53" s="89">
        <f t="shared" si="40"/>
        <v>376.30337763945147</v>
      </c>
      <c r="AH53" s="89">
        <f t="shared" si="41"/>
        <v>1431.0333600053189</v>
      </c>
      <c r="AV53" s="86">
        <v>35643</v>
      </c>
      <c r="AW53" s="76">
        <v>31.803502000000002</v>
      </c>
      <c r="AX53" s="76">
        <v>34.374633000000003</v>
      </c>
      <c r="AY53" s="76">
        <v>31.803502000000002</v>
      </c>
      <c r="AZ53" s="76">
        <v>34.374633000000003</v>
      </c>
      <c r="BA53" s="76">
        <v>33.880965000000003</v>
      </c>
      <c r="BB53" s="76">
        <v>26.249898000000002</v>
      </c>
      <c r="BC53" s="76">
        <v>41.208826000000002</v>
      </c>
      <c r="BD53" s="76">
        <v>34.402703000000002</v>
      </c>
      <c r="BE53" s="76">
        <v>39.884889000000001</v>
      </c>
      <c r="BF53" s="76">
        <v>20.139596000000001</v>
      </c>
      <c r="BG53" s="76">
        <v>34.437457999999999</v>
      </c>
      <c r="BH53" s="76">
        <v>24.640013</v>
      </c>
      <c r="BI53" s="76">
        <v>27.485195000000001</v>
      </c>
      <c r="BJ53" s="76">
        <v>25.284081</v>
      </c>
      <c r="BK53" s="76">
        <v>28.862223</v>
      </c>
      <c r="BL53" s="76">
        <v>22.357759999999999</v>
      </c>
      <c r="BM53" s="76">
        <v>19.060365000000001</v>
      </c>
      <c r="BN53" s="76">
        <v>28.690269000000001</v>
      </c>
      <c r="BO53" s="91">
        <f t="shared" si="11"/>
        <v>29.603930000930845</v>
      </c>
    </row>
    <row r="54" spans="1:67" hidden="1" x14ac:dyDescent="0.3">
      <c r="A54" s="102">
        <v>35674</v>
      </c>
      <c r="B54" s="84" t="s">
        <v>44</v>
      </c>
      <c r="C54" s="84" t="s">
        <v>44</v>
      </c>
      <c r="D54" s="84" t="s">
        <v>44</v>
      </c>
      <c r="E54" s="84">
        <v>29870933</v>
      </c>
      <c r="F54" s="84">
        <v>72417135</v>
      </c>
      <c r="G54" s="84" t="s">
        <v>44</v>
      </c>
      <c r="H54" s="84" t="s">
        <v>44</v>
      </c>
      <c r="I54" s="84" t="s">
        <v>44</v>
      </c>
      <c r="J54" s="84" t="s">
        <v>44</v>
      </c>
      <c r="K54" s="84">
        <v>406787766</v>
      </c>
      <c r="L54" s="84" t="s">
        <v>44</v>
      </c>
      <c r="M54" s="84" t="s">
        <v>44</v>
      </c>
      <c r="N54" s="84" t="s">
        <v>44</v>
      </c>
      <c r="P54" s="86">
        <v>35674</v>
      </c>
      <c r="Q54" s="87" t="str">
        <f t="shared" si="12"/>
        <v>N/E</v>
      </c>
      <c r="R54" s="87" t="str">
        <f t="shared" si="2"/>
        <v>N/E</v>
      </c>
      <c r="S54" s="87">
        <f t="shared" si="3"/>
        <v>99660649.095068306</v>
      </c>
      <c r="T54" s="87">
        <f t="shared" si="4"/>
        <v>241610755.16808227</v>
      </c>
      <c r="U54" s="87" t="str">
        <f t="shared" si="5"/>
        <v>N/E</v>
      </c>
      <c r="V54" s="87" t="str">
        <f t="shared" si="6"/>
        <v>N/E</v>
      </c>
      <c r="W54" s="87" t="str">
        <f t="shared" si="7"/>
        <v>N/E</v>
      </c>
      <c r="X54" s="87" t="str">
        <f t="shared" si="8"/>
        <v>N/E</v>
      </c>
      <c r="Z54" s="88">
        <v>42979</v>
      </c>
      <c r="AA54" s="89">
        <f t="shared" si="34"/>
        <v>6958.6357462544693</v>
      </c>
      <c r="AB54" s="89">
        <f t="shared" si="35"/>
        <v>4597.738145909846</v>
      </c>
      <c r="AC54" s="89">
        <f t="shared" si="36"/>
        <v>1089.9783715636795</v>
      </c>
      <c r="AD54" s="89">
        <f t="shared" si="37"/>
        <v>837.96526134672047</v>
      </c>
      <c r="AE54" s="89">
        <f t="shared" si="38"/>
        <v>2501.833391443949</v>
      </c>
      <c r="AF54" s="89">
        <f t="shared" si="39"/>
        <v>128.33762201736508</v>
      </c>
      <c r="AG54" s="89">
        <f t="shared" si="40"/>
        <v>378.56405076586071</v>
      </c>
      <c r="AH54" s="89">
        <f t="shared" si="41"/>
        <v>1431.5069542244344</v>
      </c>
      <c r="AV54" s="86">
        <v>35674</v>
      </c>
      <c r="AW54" s="76">
        <v>32.199612999999999</v>
      </c>
      <c r="AX54" s="76">
        <v>34.866829000000003</v>
      </c>
      <c r="AY54" s="76">
        <v>32.199612999999999</v>
      </c>
      <c r="AZ54" s="76">
        <v>34.866829000000003</v>
      </c>
      <c r="BA54" s="76">
        <v>34.240924999999997</v>
      </c>
      <c r="BB54" s="76">
        <v>26.590112999999999</v>
      </c>
      <c r="BC54" s="76">
        <v>41.572660999999997</v>
      </c>
      <c r="BD54" s="76">
        <v>35.048189999999998</v>
      </c>
      <c r="BE54" s="76">
        <v>40.225734000000003</v>
      </c>
      <c r="BF54" s="76">
        <v>22.748874000000001</v>
      </c>
      <c r="BG54" s="76">
        <v>34.735053000000001</v>
      </c>
      <c r="BH54" s="76">
        <v>24.818821</v>
      </c>
      <c r="BI54" s="76">
        <v>27.716535</v>
      </c>
      <c r="BJ54" s="76">
        <v>25.240971999999999</v>
      </c>
      <c r="BK54" s="76">
        <v>29.268083000000001</v>
      </c>
      <c r="BL54" s="76">
        <v>22.494613999999999</v>
      </c>
      <c r="BM54" s="76">
        <v>19.277629999999998</v>
      </c>
      <c r="BN54" s="76">
        <v>28.697272000000002</v>
      </c>
      <c r="BO54" s="91">
        <f t="shared" si="11"/>
        <v>29.972645443544639</v>
      </c>
    </row>
    <row r="55" spans="1:67" hidden="1" x14ac:dyDescent="0.3">
      <c r="A55" s="103">
        <v>35704</v>
      </c>
      <c r="B55" s="84" t="s">
        <v>44</v>
      </c>
      <c r="C55" s="84" t="s">
        <v>44</v>
      </c>
      <c r="D55" s="84" t="s">
        <v>44</v>
      </c>
      <c r="E55" s="84">
        <v>29922272</v>
      </c>
      <c r="F55" s="84">
        <v>73064543</v>
      </c>
      <c r="G55" s="84" t="s">
        <v>44</v>
      </c>
      <c r="H55" s="84" t="s">
        <v>44</v>
      </c>
      <c r="I55" s="84" t="s">
        <v>44</v>
      </c>
      <c r="J55" s="84" t="s">
        <v>44</v>
      </c>
      <c r="K55" s="84">
        <v>409136575</v>
      </c>
      <c r="L55" s="84" t="s">
        <v>44</v>
      </c>
      <c r="M55" s="84" t="s">
        <v>44</v>
      </c>
      <c r="N55" s="84" t="s">
        <v>44</v>
      </c>
      <c r="P55" s="86">
        <v>35704</v>
      </c>
      <c r="Q55" s="87" t="str">
        <f t="shared" si="12"/>
        <v>N/E</v>
      </c>
      <c r="R55" s="87" t="str">
        <f t="shared" si="2"/>
        <v>N/E</v>
      </c>
      <c r="S55" s="87">
        <f t="shared" si="3"/>
        <v>99040438.868222356</v>
      </c>
      <c r="T55" s="87">
        <f t="shared" si="4"/>
        <v>241838066.4551844</v>
      </c>
      <c r="U55" s="87" t="str">
        <f t="shared" si="5"/>
        <v>N/E</v>
      </c>
      <c r="V55" s="87" t="str">
        <f t="shared" si="6"/>
        <v>N/E</v>
      </c>
      <c r="W55" s="87" t="str">
        <f t="shared" si="7"/>
        <v>N/E</v>
      </c>
      <c r="X55" s="87" t="str">
        <f t="shared" si="8"/>
        <v>N/E</v>
      </c>
      <c r="Z55" s="88">
        <v>43009</v>
      </c>
      <c r="AA55" s="89">
        <f t="shared" si="34"/>
        <v>6970.3242782115358</v>
      </c>
      <c r="AB55" s="89">
        <f t="shared" si="35"/>
        <v>4621.5455237592714</v>
      </c>
      <c r="AC55" s="89">
        <f t="shared" si="36"/>
        <v>1089.4126263808298</v>
      </c>
      <c r="AD55" s="89">
        <f t="shared" si="37"/>
        <v>836.7500845401895</v>
      </c>
      <c r="AE55" s="89">
        <f t="shared" si="38"/>
        <v>2538.1709760894473</v>
      </c>
      <c r="AF55" s="89">
        <f t="shared" si="39"/>
        <v>117.61816477790309</v>
      </c>
      <c r="AG55" s="89">
        <f t="shared" si="40"/>
        <v>371.78315372853257</v>
      </c>
      <c r="AH55" s="89">
        <f t="shared" si="41"/>
        <v>1444.5407468314659</v>
      </c>
      <c r="AV55" s="86">
        <v>35704</v>
      </c>
      <c r="AW55" s="76">
        <v>32.456941</v>
      </c>
      <c r="AX55" s="76">
        <v>35.187750000000001</v>
      </c>
      <c r="AY55" s="76">
        <v>32.456941</v>
      </c>
      <c r="AZ55" s="76">
        <v>35.187750000000001</v>
      </c>
      <c r="BA55" s="76">
        <v>34.583575000000003</v>
      </c>
      <c r="BB55" s="76">
        <v>26.852779999999999</v>
      </c>
      <c r="BC55" s="76">
        <v>41.992806000000002</v>
      </c>
      <c r="BD55" s="76">
        <v>35.337203000000002</v>
      </c>
      <c r="BE55" s="76">
        <v>40.562918000000003</v>
      </c>
      <c r="BF55" s="76">
        <v>22.754373000000001</v>
      </c>
      <c r="BG55" s="76">
        <v>35.073498000000001</v>
      </c>
      <c r="BH55" s="76">
        <v>24.932372000000001</v>
      </c>
      <c r="BI55" s="76">
        <v>27.490641</v>
      </c>
      <c r="BJ55" s="76">
        <v>24.280643999999999</v>
      </c>
      <c r="BK55" s="76">
        <v>29.509954</v>
      </c>
      <c r="BL55" s="76">
        <v>22.878411</v>
      </c>
      <c r="BM55" s="76">
        <v>19.87679</v>
      </c>
      <c r="BN55" s="76">
        <v>28.733913999999999</v>
      </c>
      <c r="BO55" s="91">
        <f t="shared" si="11"/>
        <v>30.212176300847066</v>
      </c>
    </row>
    <row r="56" spans="1:67" hidden="1" x14ac:dyDescent="0.3">
      <c r="A56" s="104">
        <v>35735</v>
      </c>
      <c r="B56" s="84" t="s">
        <v>44</v>
      </c>
      <c r="C56" s="84" t="s">
        <v>44</v>
      </c>
      <c r="D56" s="84" t="s">
        <v>44</v>
      </c>
      <c r="E56" s="84">
        <v>30447513</v>
      </c>
      <c r="F56" s="84">
        <v>73384086</v>
      </c>
      <c r="G56" s="84" t="s">
        <v>44</v>
      </c>
      <c r="H56" s="84" t="s">
        <v>44</v>
      </c>
      <c r="I56" s="84" t="s">
        <v>44</v>
      </c>
      <c r="J56" s="84" t="s">
        <v>44</v>
      </c>
      <c r="K56" s="84">
        <v>412266368</v>
      </c>
      <c r="L56" s="84" t="s">
        <v>44</v>
      </c>
      <c r="M56" s="84" t="s">
        <v>44</v>
      </c>
      <c r="N56" s="84" t="s">
        <v>44</v>
      </c>
      <c r="P56" s="86">
        <v>35735</v>
      </c>
      <c r="Q56" s="87" t="str">
        <f t="shared" si="12"/>
        <v>N/E</v>
      </c>
      <c r="R56" s="87" t="str">
        <f t="shared" si="2"/>
        <v>N/E</v>
      </c>
      <c r="S56" s="87">
        <f t="shared" si="3"/>
        <v>99663989.50951983</v>
      </c>
      <c r="T56" s="87">
        <f t="shared" si="4"/>
        <v>240208478.67836368</v>
      </c>
      <c r="U56" s="87" t="str">
        <f t="shared" si="5"/>
        <v>N/E</v>
      </c>
      <c r="V56" s="87" t="str">
        <f t="shared" si="6"/>
        <v>N/E</v>
      </c>
      <c r="W56" s="87" t="str">
        <f t="shared" si="7"/>
        <v>N/E</v>
      </c>
      <c r="X56" s="87" t="str">
        <f t="shared" si="8"/>
        <v>N/E</v>
      </c>
      <c r="Z56" s="88">
        <v>43040</v>
      </c>
      <c r="AA56" s="89">
        <f t="shared" si="34"/>
        <v>6928.1290783253025</v>
      </c>
      <c r="AB56" s="89">
        <f t="shared" si="35"/>
        <v>4630.9348006338578</v>
      </c>
      <c r="AC56" s="89">
        <f t="shared" si="36"/>
        <v>1104.3707443260198</v>
      </c>
      <c r="AD56" s="89">
        <f t="shared" si="37"/>
        <v>836.15596160430607</v>
      </c>
      <c r="AE56" s="89">
        <f t="shared" si="38"/>
        <v>2532.7967508118672</v>
      </c>
      <c r="AF56" s="89">
        <f t="shared" si="39"/>
        <v>118.19711587247902</v>
      </c>
      <c r="AG56" s="89">
        <f t="shared" si="40"/>
        <v>370.53691345981946</v>
      </c>
      <c r="AH56" s="89">
        <f t="shared" si="41"/>
        <v>1400.9528884318279</v>
      </c>
      <c r="AV56" s="86">
        <v>35735</v>
      </c>
      <c r="AW56" s="76">
        <v>32.820042000000001</v>
      </c>
      <c r="AX56" s="76">
        <v>35.536754999999999</v>
      </c>
      <c r="AY56" s="76">
        <v>32.820042000000001</v>
      </c>
      <c r="AZ56" s="76">
        <v>35.536754999999999</v>
      </c>
      <c r="BA56" s="76">
        <v>34.934417000000003</v>
      </c>
      <c r="BB56" s="76">
        <v>27.09825</v>
      </c>
      <c r="BC56" s="76">
        <v>42.451317000000003</v>
      </c>
      <c r="BD56" s="76">
        <v>35.678125000000001</v>
      </c>
      <c r="BE56" s="76">
        <v>41.064414999999997</v>
      </c>
      <c r="BF56" s="76">
        <v>22.755417999999999</v>
      </c>
      <c r="BG56" s="76">
        <v>35.386383000000002</v>
      </c>
      <c r="BH56" s="76">
        <v>25.300912</v>
      </c>
      <c r="BI56" s="76">
        <v>27.702158000000001</v>
      </c>
      <c r="BJ56" s="76">
        <v>24.480153999999999</v>
      </c>
      <c r="BK56" s="76">
        <v>29.728929000000001</v>
      </c>
      <c r="BL56" s="76">
        <v>23.371752999999998</v>
      </c>
      <c r="BM56" s="76">
        <v>20.661778000000002</v>
      </c>
      <c r="BN56" s="76">
        <v>28.756184999999999</v>
      </c>
      <c r="BO56" s="91">
        <f t="shared" si="11"/>
        <v>30.550164758447362</v>
      </c>
    </row>
    <row r="57" spans="1:67" hidden="1" x14ac:dyDescent="0.3">
      <c r="A57" s="85">
        <v>35765</v>
      </c>
      <c r="B57" s="84" t="s">
        <v>44</v>
      </c>
      <c r="C57" s="84" t="s">
        <v>44</v>
      </c>
      <c r="D57" s="84" t="s">
        <v>44</v>
      </c>
      <c r="E57" s="84">
        <v>30425155</v>
      </c>
      <c r="F57" s="84">
        <v>74042684</v>
      </c>
      <c r="G57" s="84" t="s">
        <v>44</v>
      </c>
      <c r="H57" s="84" t="s">
        <v>44</v>
      </c>
      <c r="I57" s="84" t="s">
        <v>44</v>
      </c>
      <c r="J57" s="84" t="s">
        <v>44</v>
      </c>
      <c r="K57" s="84">
        <v>419633254</v>
      </c>
      <c r="L57" s="84" t="s">
        <v>44</v>
      </c>
      <c r="M57" s="84" t="s">
        <v>44</v>
      </c>
      <c r="N57" s="84" t="s">
        <v>44</v>
      </c>
      <c r="P57" s="86">
        <v>35765</v>
      </c>
      <c r="Q57" s="87" t="str">
        <f t="shared" si="12"/>
        <v>N/E</v>
      </c>
      <c r="R57" s="87" t="str">
        <f t="shared" si="2"/>
        <v>N/E</v>
      </c>
      <c r="S57" s="87">
        <f t="shared" si="3"/>
        <v>98214743.945101947</v>
      </c>
      <c r="T57" s="87">
        <f t="shared" si="4"/>
        <v>239015487.35143986</v>
      </c>
      <c r="U57" s="87" t="str">
        <f t="shared" si="5"/>
        <v>N/E</v>
      </c>
      <c r="V57" s="87" t="str">
        <f t="shared" si="6"/>
        <v>N/E</v>
      </c>
      <c r="W57" s="87" t="str">
        <f t="shared" si="7"/>
        <v>N/E</v>
      </c>
      <c r="X57" s="87" t="str">
        <f t="shared" si="8"/>
        <v>N/E</v>
      </c>
      <c r="Z57" s="88">
        <v>43070</v>
      </c>
      <c r="AA57" s="89">
        <f t="shared" si="34"/>
        <v>6900.9561764947912</v>
      </c>
      <c r="AB57" s="89">
        <f t="shared" si="35"/>
        <v>4662.1675374006272</v>
      </c>
      <c r="AC57" s="89">
        <f t="shared" si="36"/>
        <v>1088.3731226531736</v>
      </c>
      <c r="AD57" s="89">
        <f t="shared" si="37"/>
        <v>836.25875207884144</v>
      </c>
      <c r="AE57" s="89">
        <f t="shared" si="38"/>
        <v>2577.1716160644232</v>
      </c>
      <c r="AF57" s="89">
        <f t="shared" si="39"/>
        <v>120.92922912366375</v>
      </c>
      <c r="AG57" s="89">
        <f t="shared" si="40"/>
        <v>382.42793123226062</v>
      </c>
      <c r="AH57" s="89">
        <f t="shared" si="41"/>
        <v>1346.8171952932325</v>
      </c>
      <c r="AV57" s="86">
        <v>35765</v>
      </c>
      <c r="AW57" s="76">
        <v>33.279874999999997</v>
      </c>
      <c r="AX57" s="76">
        <v>35.981498000000002</v>
      </c>
      <c r="AY57" s="76">
        <v>33.279874999999997</v>
      </c>
      <c r="AZ57" s="76">
        <v>35.981498000000002</v>
      </c>
      <c r="BA57" s="76">
        <v>35.253571999999998</v>
      </c>
      <c r="BB57" s="76">
        <v>27.237590999999998</v>
      </c>
      <c r="BC57" s="76">
        <v>42.969687</v>
      </c>
      <c r="BD57" s="76">
        <v>36.268833999999998</v>
      </c>
      <c r="BE57" s="76">
        <v>41.728928000000003</v>
      </c>
      <c r="BF57" s="76">
        <v>22.755417999999999</v>
      </c>
      <c r="BG57" s="76">
        <v>36.102541000000002</v>
      </c>
      <c r="BH57" s="76">
        <v>25.761503999999999</v>
      </c>
      <c r="BI57" s="76">
        <v>28.346858999999998</v>
      </c>
      <c r="BJ57" s="76">
        <v>25.397829000000002</v>
      </c>
      <c r="BK57" s="76">
        <v>30.199276000000001</v>
      </c>
      <c r="BL57" s="76">
        <v>23.685419</v>
      </c>
      <c r="BM57" s="76">
        <v>21.057500999999998</v>
      </c>
      <c r="BN57" s="76">
        <v>28.94361</v>
      </c>
      <c r="BO57" s="91">
        <f t="shared" si="11"/>
        <v>30.978195103788515</v>
      </c>
    </row>
    <row r="58" spans="1:67" hidden="1" x14ac:dyDescent="0.3">
      <c r="A58" s="92">
        <v>35796</v>
      </c>
      <c r="B58" s="84" t="s">
        <v>44</v>
      </c>
      <c r="C58" s="84" t="s">
        <v>44</v>
      </c>
      <c r="D58" s="84" t="s">
        <v>44</v>
      </c>
      <c r="E58" s="84">
        <v>30391575</v>
      </c>
      <c r="F58" s="84">
        <v>74605023</v>
      </c>
      <c r="G58" s="84" t="s">
        <v>44</v>
      </c>
      <c r="H58" s="84" t="s">
        <v>44</v>
      </c>
      <c r="I58" s="84" t="s">
        <v>44</v>
      </c>
      <c r="J58" s="84" t="s">
        <v>44</v>
      </c>
      <c r="K58" s="84">
        <v>420649509</v>
      </c>
      <c r="L58" s="84" t="s">
        <v>44</v>
      </c>
      <c r="M58" s="84" t="s">
        <v>44</v>
      </c>
      <c r="N58" s="84" t="s">
        <v>44</v>
      </c>
      <c r="P58" s="86">
        <v>35796</v>
      </c>
      <c r="Q58" s="87" t="str">
        <f t="shared" si="12"/>
        <v>N/E</v>
      </c>
      <c r="R58" s="87" t="str">
        <f t="shared" si="2"/>
        <v>N/E</v>
      </c>
      <c r="S58" s="87">
        <f t="shared" si="3"/>
        <v>96017356.768883511</v>
      </c>
      <c r="T58" s="87">
        <f t="shared" si="4"/>
        <v>235702727.15848914</v>
      </c>
      <c r="U58" s="87" t="str">
        <f t="shared" si="5"/>
        <v>N/E</v>
      </c>
      <c r="V58" s="87" t="str">
        <f t="shared" si="6"/>
        <v>N/E</v>
      </c>
      <c r="W58" s="87" t="str">
        <f t="shared" si="7"/>
        <v>N/E</v>
      </c>
      <c r="X58" s="87" t="str">
        <f t="shared" si="8"/>
        <v>N/E</v>
      </c>
      <c r="Z58" s="88">
        <v>43101</v>
      </c>
      <c r="AA58" s="89">
        <f t="shared" si="34"/>
        <v>7001.3813071401382</v>
      </c>
      <c r="AB58" s="89">
        <f t="shared" si="35"/>
        <v>4622.9218706242218</v>
      </c>
      <c r="AC58" s="89">
        <f t="shared" si="36"/>
        <v>1082.3497751903435</v>
      </c>
      <c r="AD58" s="89">
        <f t="shared" si="37"/>
        <v>836.41308332172684</v>
      </c>
      <c r="AE58" s="89">
        <f t="shared" si="38"/>
        <v>2551.1688435012902</v>
      </c>
      <c r="AF58" s="89">
        <f t="shared" si="39"/>
        <v>113.53136285884914</v>
      </c>
      <c r="AG58" s="89">
        <f t="shared" si="40"/>
        <v>383.02514571415554</v>
      </c>
      <c r="AH58" s="89">
        <f t="shared" si="41"/>
        <v>1447.9609686331291</v>
      </c>
      <c r="AV58" s="86">
        <v>35796</v>
      </c>
      <c r="AW58" s="76">
        <v>34.003923999999998</v>
      </c>
      <c r="AX58" s="76">
        <v>36.668249000000003</v>
      </c>
      <c r="AY58" s="76">
        <v>34.003923999999998</v>
      </c>
      <c r="AZ58" s="76">
        <v>36.668249000000003</v>
      </c>
      <c r="BA58" s="76">
        <v>35.860076999999997</v>
      </c>
      <c r="BB58" s="76">
        <v>27.927510999999999</v>
      </c>
      <c r="BC58" s="76">
        <v>43.441972999999997</v>
      </c>
      <c r="BD58" s="76">
        <v>37.042119</v>
      </c>
      <c r="BE58" s="76">
        <v>42.573206999999996</v>
      </c>
      <c r="BF58" s="76">
        <v>23.074719999999999</v>
      </c>
      <c r="BG58" s="76">
        <v>36.962434000000002</v>
      </c>
      <c r="BH58" s="76">
        <v>26.514668</v>
      </c>
      <c r="BI58" s="76">
        <v>29.117439000000001</v>
      </c>
      <c r="BJ58" s="76">
        <v>26.760300999999998</v>
      </c>
      <c r="BK58" s="76">
        <v>30.592355999999999</v>
      </c>
      <c r="BL58" s="76">
        <v>24.424211</v>
      </c>
      <c r="BM58" s="76">
        <v>21.408353000000002</v>
      </c>
      <c r="BN58" s="76">
        <v>30.359272000000001</v>
      </c>
      <c r="BO58" s="91">
        <f t="shared" si="11"/>
        <v>31.65216792329889</v>
      </c>
    </row>
    <row r="59" spans="1:67" hidden="1" x14ac:dyDescent="0.3">
      <c r="A59" s="93">
        <v>35827</v>
      </c>
      <c r="B59" s="84" t="s">
        <v>44</v>
      </c>
      <c r="C59" s="84" t="s">
        <v>44</v>
      </c>
      <c r="D59" s="84" t="s">
        <v>44</v>
      </c>
      <c r="E59" s="84">
        <v>30430035</v>
      </c>
      <c r="F59" s="84">
        <v>75025786</v>
      </c>
      <c r="G59" s="84" t="s">
        <v>44</v>
      </c>
      <c r="H59" s="84" t="s">
        <v>44</v>
      </c>
      <c r="I59" s="84" t="s">
        <v>44</v>
      </c>
      <c r="J59" s="84" t="s">
        <v>44</v>
      </c>
      <c r="K59" s="84">
        <v>424988009</v>
      </c>
      <c r="L59" s="84" t="s">
        <v>44</v>
      </c>
      <c r="M59" s="84" t="s">
        <v>44</v>
      </c>
      <c r="N59" s="84" t="s">
        <v>44</v>
      </c>
      <c r="P59" s="86">
        <v>35827</v>
      </c>
      <c r="Q59" s="87" t="str">
        <f t="shared" si="12"/>
        <v>N/E</v>
      </c>
      <c r="R59" s="87" t="str">
        <f t="shared" si="2"/>
        <v>N/E</v>
      </c>
      <c r="S59" s="87">
        <f t="shared" si="3"/>
        <v>94484701.080700085</v>
      </c>
      <c r="T59" s="87">
        <f t="shared" si="4"/>
        <v>232953690.77145568</v>
      </c>
      <c r="U59" s="87" t="str">
        <f t="shared" si="5"/>
        <v>N/E</v>
      </c>
      <c r="V59" s="87" t="str">
        <f t="shared" si="6"/>
        <v>N/E</v>
      </c>
      <c r="W59" s="87" t="str">
        <f t="shared" si="7"/>
        <v>N/E</v>
      </c>
      <c r="X59" s="87" t="str">
        <f t="shared" si="8"/>
        <v>N/E</v>
      </c>
      <c r="Z59" s="88">
        <v>43132</v>
      </c>
      <c r="AA59" s="89">
        <f t="shared" si="34"/>
        <v>7035.0262033503741</v>
      </c>
      <c r="AB59" s="89">
        <f t="shared" si="35"/>
        <v>4632.3220047671221</v>
      </c>
      <c r="AC59" s="89">
        <f t="shared" si="36"/>
        <v>1080.77478258101</v>
      </c>
      <c r="AD59" s="89">
        <f t="shared" si="37"/>
        <v>837.76336590173696</v>
      </c>
      <c r="AE59" s="89">
        <f t="shared" si="38"/>
        <v>2563.9387118712302</v>
      </c>
      <c r="AF59" s="89">
        <f t="shared" si="39"/>
        <v>110.30094653866549</v>
      </c>
      <c r="AG59" s="89">
        <f t="shared" si="40"/>
        <v>375.98728193268761</v>
      </c>
      <c r="AH59" s="89">
        <f t="shared" si="41"/>
        <v>1496.2878878554211</v>
      </c>
      <c r="AV59" s="86">
        <v>35827</v>
      </c>
      <c r="AW59" s="76">
        <v>34.599238</v>
      </c>
      <c r="AX59" s="76">
        <v>37.377395999999997</v>
      </c>
      <c r="AY59" s="76">
        <v>34.599238</v>
      </c>
      <c r="AZ59" s="76">
        <v>37.377395999999997</v>
      </c>
      <c r="BA59" s="76">
        <v>36.635635000000001</v>
      </c>
      <c r="BB59" s="76">
        <v>28.720379999999999</v>
      </c>
      <c r="BC59" s="76">
        <v>44.153683999999998</v>
      </c>
      <c r="BD59" s="76">
        <v>37.658284000000002</v>
      </c>
      <c r="BE59" s="76">
        <v>43.264567999999997</v>
      </c>
      <c r="BF59" s="76">
        <v>23.277051</v>
      </c>
      <c r="BG59" s="76">
        <v>37.648014000000003</v>
      </c>
      <c r="BH59" s="76">
        <v>26.844315000000002</v>
      </c>
      <c r="BI59" s="76">
        <v>29.387689999999999</v>
      </c>
      <c r="BJ59" s="76">
        <v>26.85004</v>
      </c>
      <c r="BK59" s="76">
        <v>30.977288999999999</v>
      </c>
      <c r="BL59" s="76">
        <v>24.800939</v>
      </c>
      <c r="BM59" s="76">
        <v>21.614165</v>
      </c>
      <c r="BN59" s="76">
        <v>31.036054</v>
      </c>
      <c r="BO59" s="91">
        <f t="shared" si="11"/>
        <v>32.206309224611381</v>
      </c>
    </row>
    <row r="60" spans="1:67" hidden="1" x14ac:dyDescent="0.3">
      <c r="A60" s="94">
        <v>35855</v>
      </c>
      <c r="B60" s="84" t="s">
        <v>44</v>
      </c>
      <c r="C60" s="84" t="s">
        <v>44</v>
      </c>
      <c r="D60" s="84" t="s">
        <v>44</v>
      </c>
      <c r="E60" s="84">
        <v>30737452</v>
      </c>
      <c r="F60" s="84">
        <v>74584238</v>
      </c>
      <c r="G60" s="84" t="s">
        <v>44</v>
      </c>
      <c r="H60" s="84" t="s">
        <v>44</v>
      </c>
      <c r="I60" s="84" t="s">
        <v>44</v>
      </c>
      <c r="J60" s="84" t="s">
        <v>44</v>
      </c>
      <c r="K60" s="84">
        <v>427501259</v>
      </c>
      <c r="L60" s="84" t="s">
        <v>44</v>
      </c>
      <c r="M60" s="84" t="s">
        <v>44</v>
      </c>
      <c r="N60" s="84" t="s">
        <v>44</v>
      </c>
      <c r="P60" s="86">
        <v>35855</v>
      </c>
      <c r="Q60" s="87" t="str">
        <f t="shared" si="12"/>
        <v>N/E</v>
      </c>
      <c r="R60" s="87" t="str">
        <f t="shared" si="2"/>
        <v>N/E</v>
      </c>
      <c r="S60" s="87">
        <f t="shared" si="3"/>
        <v>94334195.755732551</v>
      </c>
      <c r="T60" s="87">
        <f t="shared" si="4"/>
        <v>228901345.10121873</v>
      </c>
      <c r="U60" s="87" t="str">
        <f t="shared" si="5"/>
        <v>N/E</v>
      </c>
      <c r="V60" s="87" t="str">
        <f t="shared" si="6"/>
        <v>N/E</v>
      </c>
      <c r="W60" s="87" t="str">
        <f t="shared" si="7"/>
        <v>N/E</v>
      </c>
      <c r="X60" s="87" t="str">
        <f t="shared" si="8"/>
        <v>N/E</v>
      </c>
      <c r="Z60" s="88">
        <v>43160</v>
      </c>
      <c r="AA60" s="89">
        <f t="shared" si="34"/>
        <v>6921.9085089689006</v>
      </c>
      <c r="AB60" s="89">
        <f t="shared" si="35"/>
        <v>4641.1686221654627</v>
      </c>
      <c r="AC60" s="89">
        <f t="shared" si="36"/>
        <v>1083.836384256399</v>
      </c>
      <c r="AD60" s="89">
        <f t="shared" si="37"/>
        <v>842.06332858006056</v>
      </c>
      <c r="AE60" s="89">
        <f t="shared" si="38"/>
        <v>2571.3387832740418</v>
      </c>
      <c r="AF60" s="89">
        <f t="shared" si="39"/>
        <v>104.27150769914454</v>
      </c>
      <c r="AG60" s="89">
        <f t="shared" si="40"/>
        <v>376.21268935791579</v>
      </c>
      <c r="AH60" s="89">
        <f t="shared" si="41"/>
        <v>1458.6878681673368</v>
      </c>
      <c r="AV60" s="86">
        <v>35855</v>
      </c>
      <c r="AW60" s="76">
        <v>35.004533000000002</v>
      </c>
      <c r="AX60" s="76">
        <v>37.793036000000001</v>
      </c>
      <c r="AY60" s="76">
        <v>35.004533000000002</v>
      </c>
      <c r="AZ60" s="76">
        <v>37.793036000000001</v>
      </c>
      <c r="BA60" s="76">
        <v>37.061909999999997</v>
      </c>
      <c r="BB60" s="76">
        <v>29.010587000000001</v>
      </c>
      <c r="BC60" s="76">
        <v>44.720474000000003</v>
      </c>
      <c r="BD60" s="76">
        <v>38.053980000000003</v>
      </c>
      <c r="BE60" s="76">
        <v>43.782238</v>
      </c>
      <c r="BF60" s="76">
        <v>23.298394999999999</v>
      </c>
      <c r="BG60" s="76">
        <v>38.059550999999999</v>
      </c>
      <c r="BH60" s="76">
        <v>27.203054000000002</v>
      </c>
      <c r="BI60" s="76">
        <v>29.799938999999998</v>
      </c>
      <c r="BJ60" s="76">
        <v>26.887253999999999</v>
      </c>
      <c r="BK60" s="76">
        <v>31.627932999999999</v>
      </c>
      <c r="BL60" s="76">
        <v>25.116824999999999</v>
      </c>
      <c r="BM60" s="76">
        <v>21.836261</v>
      </c>
      <c r="BN60" s="76">
        <v>31.520531999999999</v>
      </c>
      <c r="BO60" s="91">
        <f t="shared" si="11"/>
        <v>32.583573489714233</v>
      </c>
    </row>
    <row r="61" spans="1:67" hidden="1" x14ac:dyDescent="0.3">
      <c r="A61" s="95">
        <v>35886</v>
      </c>
      <c r="B61" s="84" t="s">
        <v>44</v>
      </c>
      <c r="C61" s="84" t="s">
        <v>44</v>
      </c>
      <c r="D61" s="84" t="s">
        <v>44</v>
      </c>
      <c r="E61" s="84">
        <v>31309419</v>
      </c>
      <c r="F61" s="84">
        <v>75026532</v>
      </c>
      <c r="G61" s="84" t="s">
        <v>44</v>
      </c>
      <c r="H61" s="84" t="s">
        <v>44</v>
      </c>
      <c r="I61" s="84" t="s">
        <v>44</v>
      </c>
      <c r="J61" s="84" t="s">
        <v>44</v>
      </c>
      <c r="K61" s="84">
        <v>433050358</v>
      </c>
      <c r="L61" s="84" t="s">
        <v>44</v>
      </c>
      <c r="M61" s="84" t="s">
        <v>44</v>
      </c>
      <c r="N61" s="84" t="s">
        <v>44</v>
      </c>
      <c r="P61" s="86">
        <v>35886</v>
      </c>
      <c r="Q61" s="87" t="str">
        <f t="shared" si="12"/>
        <v>N/E</v>
      </c>
      <c r="R61" s="87" t="str">
        <f t="shared" si="2"/>
        <v>N/E</v>
      </c>
      <c r="S61" s="87">
        <f t="shared" si="3"/>
        <v>95198881.603559732</v>
      </c>
      <c r="T61" s="87">
        <f t="shared" si="4"/>
        <v>228124384.45420164</v>
      </c>
      <c r="U61" s="87" t="str">
        <f t="shared" si="5"/>
        <v>N/E</v>
      </c>
      <c r="V61" s="87" t="str">
        <f t="shared" si="6"/>
        <v>N/E</v>
      </c>
      <c r="W61" s="87" t="str">
        <f t="shared" si="7"/>
        <v>N/E</v>
      </c>
      <c r="X61" s="87" t="str">
        <f t="shared" si="8"/>
        <v>N/E</v>
      </c>
      <c r="Z61" s="88">
        <v>43191</v>
      </c>
      <c r="AA61" s="89">
        <f t="shared" si="34"/>
        <v>7120.4425932130171</v>
      </c>
      <c r="AB61" s="89">
        <f t="shared" si="35"/>
        <v>4722.0958985431134</v>
      </c>
      <c r="AC61" s="89">
        <f t="shared" si="36"/>
        <v>1093.1649039613767</v>
      </c>
      <c r="AD61" s="89">
        <f t="shared" si="37"/>
        <v>849.37378100770002</v>
      </c>
      <c r="AE61" s="89">
        <f t="shared" si="38"/>
        <v>2631.8415601524753</v>
      </c>
      <c r="AF61" s="89">
        <f t="shared" si="39"/>
        <v>107.67631416787926</v>
      </c>
      <c r="AG61" s="89">
        <f t="shared" si="40"/>
        <v>366.83469745104844</v>
      </c>
      <c r="AH61" s="89">
        <f t="shared" si="41"/>
        <v>1583.6055431137925</v>
      </c>
      <c r="AV61" s="86">
        <v>35886</v>
      </c>
      <c r="AW61" s="76">
        <v>35.332042000000001</v>
      </c>
      <c r="AX61" s="76">
        <v>38.224997000000002</v>
      </c>
      <c r="AY61" s="76">
        <v>35.332042000000001</v>
      </c>
      <c r="AZ61" s="76">
        <v>38.224997000000002</v>
      </c>
      <c r="BA61" s="76">
        <v>37.494183</v>
      </c>
      <c r="BB61" s="76">
        <v>29.336706</v>
      </c>
      <c r="BC61" s="76">
        <v>45.256844999999998</v>
      </c>
      <c r="BD61" s="76">
        <v>38.478337000000003</v>
      </c>
      <c r="BE61" s="76">
        <v>44.283211000000001</v>
      </c>
      <c r="BF61" s="76">
        <v>23.319306999999998</v>
      </c>
      <c r="BG61" s="76">
        <v>38.547499999999999</v>
      </c>
      <c r="BH61" s="76">
        <v>27.300792999999999</v>
      </c>
      <c r="BI61" s="76">
        <v>29.942913999999998</v>
      </c>
      <c r="BJ61" s="76">
        <v>26.943012</v>
      </c>
      <c r="BK61" s="76">
        <v>31.826307</v>
      </c>
      <c r="BL61" s="76">
        <v>25.178474999999999</v>
      </c>
      <c r="BM61" s="76">
        <v>21.827141999999998</v>
      </c>
      <c r="BN61" s="76">
        <v>31.703023999999999</v>
      </c>
      <c r="BO61" s="91">
        <f t="shared" si="11"/>
        <v>32.888431536814672</v>
      </c>
    </row>
    <row r="62" spans="1:67" hidden="1" x14ac:dyDescent="0.3">
      <c r="A62" s="96">
        <v>35916</v>
      </c>
      <c r="B62" s="84" t="s">
        <v>44</v>
      </c>
      <c r="C62" s="84" t="s">
        <v>44</v>
      </c>
      <c r="D62" s="84" t="s">
        <v>44</v>
      </c>
      <c r="E62" s="84">
        <v>31631912</v>
      </c>
      <c r="F62" s="84">
        <v>76571789</v>
      </c>
      <c r="G62" s="84" t="s">
        <v>44</v>
      </c>
      <c r="H62" s="84" t="s">
        <v>44</v>
      </c>
      <c r="I62" s="84" t="s">
        <v>44</v>
      </c>
      <c r="J62" s="84" t="s">
        <v>44</v>
      </c>
      <c r="K62" s="84">
        <v>439402670</v>
      </c>
      <c r="L62" s="84" t="s">
        <v>44</v>
      </c>
      <c r="M62" s="84" t="s">
        <v>44</v>
      </c>
      <c r="N62" s="84" t="s">
        <v>44</v>
      </c>
      <c r="P62" s="86">
        <v>35916</v>
      </c>
      <c r="Q62" s="87" t="str">
        <f t="shared" si="12"/>
        <v>N/E</v>
      </c>
      <c r="R62" s="87" t="str">
        <f t="shared" si="2"/>
        <v>N/E</v>
      </c>
      <c r="S62" s="87">
        <f t="shared" si="3"/>
        <v>95419380.828288034</v>
      </c>
      <c r="T62" s="87">
        <f t="shared" si="4"/>
        <v>230982960.98238754</v>
      </c>
      <c r="U62" s="87" t="str">
        <f t="shared" si="5"/>
        <v>N/E</v>
      </c>
      <c r="V62" s="87" t="str">
        <f t="shared" si="6"/>
        <v>N/E</v>
      </c>
      <c r="W62" s="87" t="str">
        <f t="shared" si="7"/>
        <v>N/E</v>
      </c>
      <c r="X62" s="87" t="str">
        <f t="shared" si="8"/>
        <v>N/E</v>
      </c>
      <c r="Z62" s="88">
        <v>43221</v>
      </c>
      <c r="AA62" s="89">
        <f t="shared" si="34"/>
        <v>7252.8917616983763</v>
      </c>
      <c r="AB62" s="89">
        <f t="shared" si="35"/>
        <v>4828.9191625371941</v>
      </c>
      <c r="AC62" s="89">
        <f t="shared" si="36"/>
        <v>1101.0341673255614</v>
      </c>
      <c r="AD62" s="89">
        <f t="shared" si="37"/>
        <v>860.0213623676284</v>
      </c>
      <c r="AE62" s="89">
        <f t="shared" si="38"/>
        <v>2719.4052413245322</v>
      </c>
      <c r="AF62" s="89">
        <f t="shared" si="39"/>
        <v>108.10700900104331</v>
      </c>
      <c r="AG62" s="89">
        <f t="shared" si="40"/>
        <v>372.19772767613983</v>
      </c>
      <c r="AH62" s="89">
        <f t="shared" si="41"/>
        <v>1611.6876862683102</v>
      </c>
      <c r="AV62" s="86">
        <v>35916</v>
      </c>
      <c r="AW62" s="76">
        <v>35.613481</v>
      </c>
      <c r="AX62" s="76">
        <v>38.636125</v>
      </c>
      <c r="AY62" s="76">
        <v>35.613481</v>
      </c>
      <c r="AZ62" s="76">
        <v>38.636125</v>
      </c>
      <c r="BA62" s="76">
        <v>37.921042</v>
      </c>
      <c r="BB62" s="76">
        <v>29.614522999999998</v>
      </c>
      <c r="BC62" s="76">
        <v>45.839837000000003</v>
      </c>
      <c r="BD62" s="76">
        <v>38.863373000000003</v>
      </c>
      <c r="BE62" s="76">
        <v>44.743974999999999</v>
      </c>
      <c r="BF62" s="76">
        <v>23.424402000000001</v>
      </c>
      <c r="BG62" s="76">
        <v>38.958163999999996</v>
      </c>
      <c r="BH62" s="76">
        <v>27.304355000000001</v>
      </c>
      <c r="BI62" s="76">
        <v>30.426907</v>
      </c>
      <c r="BJ62" s="76">
        <v>28.036463000000001</v>
      </c>
      <c r="BK62" s="76">
        <v>31.921872</v>
      </c>
      <c r="BL62" s="76">
        <v>24.799436</v>
      </c>
      <c r="BM62" s="76">
        <v>21.179541</v>
      </c>
      <c r="BN62" s="76">
        <v>31.760479</v>
      </c>
      <c r="BO62" s="91">
        <f t="shared" si="11"/>
        <v>33.150405845666945</v>
      </c>
    </row>
    <row r="63" spans="1:67" hidden="1" x14ac:dyDescent="0.3">
      <c r="A63" s="97">
        <v>35947</v>
      </c>
      <c r="B63" s="84" t="s">
        <v>44</v>
      </c>
      <c r="C63" s="84" t="s">
        <v>44</v>
      </c>
      <c r="D63" s="84" t="s">
        <v>44</v>
      </c>
      <c r="E63" s="84">
        <v>32237922</v>
      </c>
      <c r="F63" s="84">
        <v>76300950</v>
      </c>
      <c r="G63" s="84" t="s">
        <v>44</v>
      </c>
      <c r="H63" s="84" t="s">
        <v>44</v>
      </c>
      <c r="I63" s="84" t="s">
        <v>44</v>
      </c>
      <c r="J63" s="84" t="s">
        <v>44</v>
      </c>
      <c r="K63" s="84">
        <v>446869197</v>
      </c>
      <c r="L63" s="84" t="s">
        <v>44</v>
      </c>
      <c r="M63" s="84" t="s">
        <v>44</v>
      </c>
      <c r="N63" s="84" t="s">
        <v>44</v>
      </c>
      <c r="P63" s="86">
        <v>35947</v>
      </c>
      <c r="Q63" s="87" t="str">
        <f t="shared" si="12"/>
        <v>N/E</v>
      </c>
      <c r="R63" s="87" t="str">
        <f t="shared" si="2"/>
        <v>N/E</v>
      </c>
      <c r="S63" s="87">
        <f t="shared" si="3"/>
        <v>96111439.020247877</v>
      </c>
      <c r="T63" s="87">
        <f t="shared" si="4"/>
        <v>227477258.09101412</v>
      </c>
      <c r="U63" s="87" t="str">
        <f t="shared" si="5"/>
        <v>N/E</v>
      </c>
      <c r="V63" s="87" t="str">
        <f t="shared" si="6"/>
        <v>N/E</v>
      </c>
      <c r="W63" s="87" t="str">
        <f t="shared" si="7"/>
        <v>N/E</v>
      </c>
      <c r="X63" s="87" t="str">
        <f t="shared" si="8"/>
        <v>N/E</v>
      </c>
      <c r="Z63" s="88">
        <v>43252</v>
      </c>
      <c r="AA63" s="89">
        <f t="shared" si="34"/>
        <v>7164.0232155342819</v>
      </c>
      <c r="AB63" s="89">
        <f t="shared" si="35"/>
        <v>4867.9321542778771</v>
      </c>
      <c r="AC63" s="89">
        <f t="shared" si="36"/>
        <v>1104.9097259411471</v>
      </c>
      <c r="AD63" s="89">
        <f t="shared" si="37"/>
        <v>861.89864538208315</v>
      </c>
      <c r="AE63" s="89">
        <f t="shared" si="38"/>
        <v>2745.8392811601825</v>
      </c>
      <c r="AF63" s="89">
        <f t="shared" si="39"/>
        <v>114.83881707917463</v>
      </c>
      <c r="AG63" s="89">
        <f t="shared" si="40"/>
        <v>375.7265450044938</v>
      </c>
      <c r="AH63" s="89">
        <f t="shared" si="41"/>
        <v>1488.591965958439</v>
      </c>
      <c r="AV63" s="86">
        <v>35947</v>
      </c>
      <c r="AW63" s="76">
        <v>36.034419999999997</v>
      </c>
      <c r="AX63" s="76">
        <v>39.092419</v>
      </c>
      <c r="AY63" s="76">
        <v>36.034419999999997</v>
      </c>
      <c r="AZ63" s="76">
        <v>39.092419</v>
      </c>
      <c r="BA63" s="76">
        <v>38.503816</v>
      </c>
      <c r="BB63" s="76">
        <v>30.253036999999999</v>
      </c>
      <c r="BC63" s="76">
        <v>46.323089000000003</v>
      </c>
      <c r="BD63" s="76">
        <v>39.157542999999997</v>
      </c>
      <c r="BE63" s="76">
        <v>45.160710000000002</v>
      </c>
      <c r="BF63" s="76">
        <v>23.459077000000001</v>
      </c>
      <c r="BG63" s="76">
        <v>39.231200000000001</v>
      </c>
      <c r="BH63" s="76">
        <v>27.627905999999999</v>
      </c>
      <c r="BI63" s="76">
        <v>30.957832</v>
      </c>
      <c r="BJ63" s="76">
        <v>29.191258999999999</v>
      </c>
      <c r="BK63" s="76">
        <v>32.055151000000002</v>
      </c>
      <c r="BL63" s="76">
        <v>24.957623999999999</v>
      </c>
      <c r="BM63" s="76">
        <v>21.324484999999999</v>
      </c>
      <c r="BN63" s="76">
        <v>31.946567000000002</v>
      </c>
      <c r="BO63" s="91">
        <f t="shared" si="11"/>
        <v>33.5422321511682</v>
      </c>
    </row>
    <row r="64" spans="1:67" hidden="1" x14ac:dyDescent="0.3">
      <c r="A64" s="98">
        <v>35977</v>
      </c>
      <c r="B64" s="84" t="s">
        <v>44</v>
      </c>
      <c r="C64" s="84" t="s">
        <v>44</v>
      </c>
      <c r="D64" s="84" t="s">
        <v>44</v>
      </c>
      <c r="E64" s="84">
        <v>32940811</v>
      </c>
      <c r="F64" s="84">
        <v>77681169</v>
      </c>
      <c r="G64" s="84" t="s">
        <v>44</v>
      </c>
      <c r="H64" s="84" t="s">
        <v>44</v>
      </c>
      <c r="I64" s="84" t="s">
        <v>44</v>
      </c>
      <c r="J64" s="84" t="s">
        <v>44</v>
      </c>
      <c r="K64" s="84">
        <v>447236984</v>
      </c>
      <c r="L64" s="84" t="s">
        <v>44</v>
      </c>
      <c r="M64" s="84" t="s">
        <v>44</v>
      </c>
      <c r="N64" s="84" t="s">
        <v>44</v>
      </c>
      <c r="P64" s="86">
        <v>35977</v>
      </c>
      <c r="Q64" s="87" t="str">
        <f>IF(B64="N/E","N/E",B64*(100/$BO64))</f>
        <v>N/E</v>
      </c>
      <c r="R64" s="87" t="str">
        <f t="shared" si="2"/>
        <v>N/E</v>
      </c>
      <c r="S64" s="87">
        <f t="shared" si="3"/>
        <v>97269066.916501656</v>
      </c>
      <c r="T64" s="87">
        <f t="shared" si="4"/>
        <v>229380352.09919617</v>
      </c>
      <c r="U64" s="87" t="str">
        <f t="shared" si="5"/>
        <v>N/E</v>
      </c>
      <c r="V64" s="87" t="str">
        <f t="shared" si="6"/>
        <v>N/E</v>
      </c>
      <c r="W64" s="87" t="str">
        <f t="shared" si="7"/>
        <v>N/E</v>
      </c>
      <c r="X64" s="87" t="str">
        <f t="shared" si="8"/>
        <v>N/E</v>
      </c>
      <c r="Z64" s="88">
        <v>43282</v>
      </c>
      <c r="AA64" s="89">
        <f t="shared" si="34"/>
        <v>7040.5515273957162</v>
      </c>
      <c r="AB64" s="89">
        <f t="shared" si="35"/>
        <v>4823.4190747299199</v>
      </c>
      <c r="AC64" s="89">
        <f t="shared" si="36"/>
        <v>1102.6293185203281</v>
      </c>
      <c r="AD64" s="89">
        <f t="shared" si="37"/>
        <v>865.31034276277467</v>
      </c>
      <c r="AE64" s="89">
        <f t="shared" si="38"/>
        <v>2705.9643373316776</v>
      </c>
      <c r="AF64" s="89">
        <f t="shared" si="39"/>
        <v>109.03062573580009</v>
      </c>
      <c r="AG64" s="89">
        <f t="shared" si="40"/>
        <v>368.24455659999489</v>
      </c>
      <c r="AH64" s="89">
        <f t="shared" si="41"/>
        <v>1422.0246415496149</v>
      </c>
      <c r="AV64" s="86">
        <v>35977</v>
      </c>
      <c r="AW64" s="76">
        <v>36.381878</v>
      </c>
      <c r="AX64" s="76">
        <v>39.393666000000003</v>
      </c>
      <c r="AY64" s="76">
        <v>36.381878</v>
      </c>
      <c r="AZ64" s="76">
        <v>39.393666000000003</v>
      </c>
      <c r="BA64" s="76">
        <v>38.742032999999999</v>
      </c>
      <c r="BB64" s="76">
        <v>30.397438999999999</v>
      </c>
      <c r="BC64" s="76">
        <v>46.661270999999999</v>
      </c>
      <c r="BD64" s="76">
        <v>39.530740999999999</v>
      </c>
      <c r="BE64" s="76">
        <v>45.549103000000002</v>
      </c>
      <c r="BF64" s="76">
        <v>23.519031999999999</v>
      </c>
      <c r="BG64" s="76">
        <v>39.691673000000002</v>
      </c>
      <c r="BH64" s="76">
        <v>28.046128</v>
      </c>
      <c r="BI64" s="76">
        <v>31.674216999999999</v>
      </c>
      <c r="BJ64" s="76">
        <v>30.473219</v>
      </c>
      <c r="BK64" s="76">
        <v>32.410839000000003</v>
      </c>
      <c r="BL64" s="76">
        <v>25.138119</v>
      </c>
      <c r="BM64" s="76">
        <v>21.526489999999999</v>
      </c>
      <c r="BN64" s="76">
        <v>32.097510999999997</v>
      </c>
      <c r="BO64" s="91">
        <f t="shared" si="11"/>
        <v>33.865659499208789</v>
      </c>
    </row>
    <row r="65" spans="1:67" hidden="1" x14ac:dyDescent="0.3">
      <c r="A65" s="101">
        <v>36008</v>
      </c>
      <c r="B65" s="84" t="s">
        <v>44</v>
      </c>
      <c r="C65" s="84" t="s">
        <v>44</v>
      </c>
      <c r="D65" s="84" t="s">
        <v>44</v>
      </c>
      <c r="E65" s="84">
        <v>33622704</v>
      </c>
      <c r="F65" s="84">
        <v>77237677</v>
      </c>
      <c r="G65" s="84" t="s">
        <v>44</v>
      </c>
      <c r="H65" s="84" t="s">
        <v>44</v>
      </c>
      <c r="I65" s="84" t="s">
        <v>44</v>
      </c>
      <c r="J65" s="84" t="s">
        <v>44</v>
      </c>
      <c r="K65" s="84">
        <v>458642113</v>
      </c>
      <c r="L65" s="84" t="s">
        <v>44</v>
      </c>
      <c r="M65" s="84" t="s">
        <v>44</v>
      </c>
      <c r="N65" s="84" t="s">
        <v>44</v>
      </c>
      <c r="P65" s="86">
        <v>36008</v>
      </c>
      <c r="Q65" s="87" t="str">
        <f t="shared" si="12"/>
        <v>N/E</v>
      </c>
      <c r="R65" s="87" t="str">
        <f t="shared" si="2"/>
        <v>N/E</v>
      </c>
      <c r="S65" s="87">
        <f t="shared" si="3"/>
        <v>98337233.98731643</v>
      </c>
      <c r="T65" s="87">
        <f t="shared" si="4"/>
        <v>225899128.03520408</v>
      </c>
      <c r="U65" s="87" t="str">
        <f t="shared" si="5"/>
        <v>N/E</v>
      </c>
      <c r="V65" s="87" t="str">
        <f t="shared" si="6"/>
        <v>N/E</v>
      </c>
      <c r="W65" s="87" t="str">
        <f t="shared" si="7"/>
        <v>N/E</v>
      </c>
      <c r="X65" s="87" t="str">
        <f t="shared" si="8"/>
        <v>N/E</v>
      </c>
      <c r="Z65" s="88">
        <v>43313</v>
      </c>
      <c r="AA65" s="89">
        <f t="shared" si="34"/>
        <v>7007.8645673222745</v>
      </c>
      <c r="AB65" s="89">
        <f t="shared" si="35"/>
        <v>4844.1217105873102</v>
      </c>
      <c r="AC65" s="89">
        <f t="shared" si="36"/>
        <v>1102.4158545340922</v>
      </c>
      <c r="AD65" s="89">
        <f t="shared" si="37"/>
        <v>865.55682529086891</v>
      </c>
      <c r="AE65" s="89">
        <f t="shared" si="38"/>
        <v>2728.9916151762327</v>
      </c>
      <c r="AF65" s="89">
        <f t="shared" si="39"/>
        <v>106.67692737392031</v>
      </c>
      <c r="AG65" s="89">
        <f t="shared" si="40"/>
        <v>357.00832239322528</v>
      </c>
      <c r="AH65" s="89">
        <f t="shared" si="41"/>
        <v>1380.461164169287</v>
      </c>
      <c r="AV65" s="86">
        <v>36008</v>
      </c>
      <c r="AW65" s="76">
        <v>36.731631999999998</v>
      </c>
      <c r="AX65" s="76">
        <v>39.799281999999998</v>
      </c>
      <c r="AY65" s="76">
        <v>36.731631999999998</v>
      </c>
      <c r="AZ65" s="76">
        <v>39.799281999999998</v>
      </c>
      <c r="BA65" s="76">
        <v>39.147866</v>
      </c>
      <c r="BB65" s="76">
        <v>30.647534</v>
      </c>
      <c r="BC65" s="76">
        <v>47.232478</v>
      </c>
      <c r="BD65" s="76">
        <v>39.929309000000003</v>
      </c>
      <c r="BE65" s="76">
        <v>45.962113000000002</v>
      </c>
      <c r="BF65" s="76">
        <v>23.755607999999999</v>
      </c>
      <c r="BG65" s="76">
        <v>40.131270999999998</v>
      </c>
      <c r="BH65" s="76">
        <v>28.261593999999999</v>
      </c>
      <c r="BI65" s="76">
        <v>31.954881</v>
      </c>
      <c r="BJ65" s="76">
        <v>30.327839000000001</v>
      </c>
      <c r="BK65" s="76">
        <v>32.962487000000003</v>
      </c>
      <c r="BL65" s="76">
        <v>25.30152</v>
      </c>
      <c r="BM65" s="76">
        <v>21.634566</v>
      </c>
      <c r="BN65" s="76">
        <v>32.359532999999999</v>
      </c>
      <c r="BO65" s="91">
        <f t="shared" si="11"/>
        <v>34.19122405287164</v>
      </c>
    </row>
    <row r="66" spans="1:67" hidden="1" x14ac:dyDescent="0.3">
      <c r="A66" s="102">
        <v>36039</v>
      </c>
      <c r="B66" s="84" t="s">
        <v>44</v>
      </c>
      <c r="C66" s="84" t="s">
        <v>44</v>
      </c>
      <c r="D66" s="84" t="s">
        <v>44</v>
      </c>
      <c r="E66" s="84">
        <v>32239587</v>
      </c>
      <c r="F66" s="84">
        <v>78762046</v>
      </c>
      <c r="G66" s="84" t="s">
        <v>44</v>
      </c>
      <c r="H66" s="84" t="s">
        <v>44</v>
      </c>
      <c r="I66" s="84" t="s">
        <v>44</v>
      </c>
      <c r="J66" s="84" t="s">
        <v>44</v>
      </c>
      <c r="K66" s="84">
        <v>462332118</v>
      </c>
      <c r="L66" s="84" t="s">
        <v>44</v>
      </c>
      <c r="M66" s="84" t="s">
        <v>44</v>
      </c>
      <c r="N66" s="84" t="s">
        <v>44</v>
      </c>
      <c r="P66" s="86">
        <v>36039</v>
      </c>
      <c r="Q66" s="87" t="str">
        <f t="shared" si="12"/>
        <v>N/E</v>
      </c>
      <c r="R66" s="87" t="str">
        <f t="shared" si="2"/>
        <v>N/E</v>
      </c>
      <c r="S66" s="87">
        <f t="shared" si="3"/>
        <v>92787096.296562582</v>
      </c>
      <c r="T66" s="87">
        <f t="shared" si="4"/>
        <v>226680991.50017935</v>
      </c>
      <c r="U66" s="87" t="str">
        <f t="shared" si="5"/>
        <v>N/E</v>
      </c>
      <c r="V66" s="87" t="str">
        <f t="shared" si="6"/>
        <v>N/E</v>
      </c>
      <c r="W66" s="87" t="str">
        <f t="shared" si="7"/>
        <v>N/E</v>
      </c>
      <c r="X66" s="87" t="str">
        <f t="shared" si="8"/>
        <v>N/E</v>
      </c>
      <c r="Z66" s="88">
        <v>43344</v>
      </c>
      <c r="AA66" s="89">
        <f t="shared" si="34"/>
        <v>7018.0411226864644</v>
      </c>
      <c r="AB66" s="89">
        <f t="shared" si="35"/>
        <v>4847.4622862174856</v>
      </c>
      <c r="AC66" s="89">
        <f t="shared" si="36"/>
        <v>1106.8927388587651</v>
      </c>
      <c r="AD66" s="89">
        <f t="shared" si="37"/>
        <v>871.55910722078534</v>
      </c>
      <c r="AE66" s="89">
        <f t="shared" si="38"/>
        <v>2718.0243333586018</v>
      </c>
      <c r="AF66" s="89">
        <f t="shared" si="39"/>
        <v>110.44590800172418</v>
      </c>
      <c r="AG66" s="89">
        <f t="shared" si="40"/>
        <v>355.48818430601381</v>
      </c>
      <c r="AH66" s="89">
        <f t="shared" si="41"/>
        <v>1384.3085347379529</v>
      </c>
      <c r="AV66" s="86">
        <v>36039</v>
      </c>
      <c r="AW66" s="76">
        <v>37.327376000000001</v>
      </c>
      <c r="AX66" s="76">
        <v>40.565821</v>
      </c>
      <c r="AY66" s="76">
        <v>37.327376000000001</v>
      </c>
      <c r="AZ66" s="76">
        <v>40.565821</v>
      </c>
      <c r="BA66" s="76">
        <v>39.873860999999998</v>
      </c>
      <c r="BB66" s="76">
        <v>31.377023000000001</v>
      </c>
      <c r="BC66" s="76">
        <v>47.914039000000002</v>
      </c>
      <c r="BD66" s="76">
        <v>40.732548999999999</v>
      </c>
      <c r="BE66" s="76">
        <v>46.568460000000002</v>
      </c>
      <c r="BF66" s="76">
        <v>26.765637000000002</v>
      </c>
      <c r="BG66" s="76">
        <v>40.420713999999997</v>
      </c>
      <c r="BH66" s="76">
        <v>28.477592999999999</v>
      </c>
      <c r="BI66" s="76">
        <v>32.207546999999998</v>
      </c>
      <c r="BJ66" s="76">
        <v>30.188312</v>
      </c>
      <c r="BK66" s="76">
        <v>33.464613999999997</v>
      </c>
      <c r="BL66" s="76">
        <v>25.488174999999998</v>
      </c>
      <c r="BM66" s="76">
        <v>21.818988999999998</v>
      </c>
      <c r="BN66" s="76">
        <v>32.556652</v>
      </c>
      <c r="BO66" s="91">
        <f t="shared" si="11"/>
        <v>34.745765614818957</v>
      </c>
    </row>
    <row r="67" spans="1:67" hidden="1" x14ac:dyDescent="0.3">
      <c r="A67" s="103">
        <v>36069</v>
      </c>
      <c r="B67" s="84" t="s">
        <v>44</v>
      </c>
      <c r="C67" s="84" t="s">
        <v>44</v>
      </c>
      <c r="D67" s="84" t="s">
        <v>44</v>
      </c>
      <c r="E67" s="84">
        <v>28339120</v>
      </c>
      <c r="F67" s="84">
        <v>77015837</v>
      </c>
      <c r="G67" s="84" t="s">
        <v>44</v>
      </c>
      <c r="H67" s="84" t="s">
        <v>44</v>
      </c>
      <c r="I67" s="84" t="s">
        <v>44</v>
      </c>
      <c r="J67" s="84" t="s">
        <v>44</v>
      </c>
      <c r="K67" s="84">
        <v>469620153</v>
      </c>
      <c r="L67" s="84" t="s">
        <v>44</v>
      </c>
      <c r="M67" s="84" t="s">
        <v>44</v>
      </c>
      <c r="N67" s="84" t="s">
        <v>44</v>
      </c>
      <c r="P67" s="86">
        <v>36069</v>
      </c>
      <c r="Q67" s="87" t="str">
        <f t="shared" si="12"/>
        <v>N/E</v>
      </c>
      <c r="R67" s="87" t="str">
        <f t="shared" si="2"/>
        <v>N/E</v>
      </c>
      <c r="S67" s="87">
        <f t="shared" si="3"/>
        <v>80409118.154012382</v>
      </c>
      <c r="T67" s="87">
        <f t="shared" si="4"/>
        <v>218523918.07025617</v>
      </c>
      <c r="U67" s="87" t="str">
        <f t="shared" si="5"/>
        <v>N/E</v>
      </c>
      <c r="V67" s="87" t="str">
        <f t="shared" si="6"/>
        <v>N/E</v>
      </c>
      <c r="W67" s="87" t="str">
        <f t="shared" si="7"/>
        <v>N/E</v>
      </c>
      <c r="X67" s="87" t="str">
        <f t="shared" si="8"/>
        <v>N/E</v>
      </c>
      <c r="Z67" s="88">
        <v>43374</v>
      </c>
      <c r="AA67" s="89">
        <f t="shared" si="34"/>
        <v>7048.0142837043568</v>
      </c>
      <c r="AB67" s="89">
        <f t="shared" si="35"/>
        <v>4889.2648789344448</v>
      </c>
      <c r="AC67" s="89">
        <f t="shared" si="36"/>
        <v>1104.9450471660093</v>
      </c>
      <c r="AD67" s="89">
        <f t="shared" si="37"/>
        <v>872.57305591472789</v>
      </c>
      <c r="AE67" s="89">
        <f t="shared" si="38"/>
        <v>2757.4666788806189</v>
      </c>
      <c r="AF67" s="89">
        <f t="shared" si="39"/>
        <v>113.75217713032335</v>
      </c>
      <c r="AG67" s="89">
        <f t="shared" si="40"/>
        <v>350.41947056457019</v>
      </c>
      <c r="AH67" s="89">
        <f t="shared" si="41"/>
        <v>1392.8399950862579</v>
      </c>
      <c r="AV67" s="86">
        <v>36069</v>
      </c>
      <c r="AW67" s="76">
        <v>37.862268999999998</v>
      </c>
      <c r="AX67" s="76">
        <v>41.134324999999997</v>
      </c>
      <c r="AY67" s="76">
        <v>37.862268999999998</v>
      </c>
      <c r="AZ67" s="76">
        <v>41.134324999999997</v>
      </c>
      <c r="BA67" s="76">
        <v>40.609197999999999</v>
      </c>
      <c r="BB67" s="76">
        <v>32.086458</v>
      </c>
      <c r="BC67" s="76">
        <v>48.639882999999998</v>
      </c>
      <c r="BD67" s="76">
        <v>41.087761</v>
      </c>
      <c r="BE67" s="76">
        <v>47.157539999999997</v>
      </c>
      <c r="BF67" s="76">
        <v>26.771222000000002</v>
      </c>
      <c r="BG67" s="76">
        <v>40.688831</v>
      </c>
      <c r="BH67" s="76">
        <v>28.911362</v>
      </c>
      <c r="BI67" s="76">
        <v>32.693131999999999</v>
      </c>
      <c r="BJ67" s="76">
        <v>31.462261999999999</v>
      </c>
      <c r="BK67" s="76">
        <v>33.447870999999999</v>
      </c>
      <c r="BL67" s="76">
        <v>25.880389999999998</v>
      </c>
      <c r="BM67" s="76">
        <v>22.408121999999999</v>
      </c>
      <c r="BN67" s="76">
        <v>32.632931999999997</v>
      </c>
      <c r="BO67" s="91">
        <f t="shared" si="11"/>
        <v>35.243664711905424</v>
      </c>
    </row>
    <row r="68" spans="1:67" hidden="1" x14ac:dyDescent="0.3">
      <c r="A68" s="104">
        <v>36100</v>
      </c>
      <c r="B68" s="84" t="s">
        <v>44</v>
      </c>
      <c r="C68" s="84" t="s">
        <v>44</v>
      </c>
      <c r="D68" s="84" t="s">
        <v>44</v>
      </c>
      <c r="E68" s="84">
        <v>29007340</v>
      </c>
      <c r="F68" s="84">
        <v>79129144</v>
      </c>
      <c r="G68" s="84" t="s">
        <v>44</v>
      </c>
      <c r="H68" s="84" t="s">
        <v>44</v>
      </c>
      <c r="I68" s="84" t="s">
        <v>44</v>
      </c>
      <c r="J68" s="84" t="s">
        <v>44</v>
      </c>
      <c r="K68" s="84">
        <v>481130211</v>
      </c>
      <c r="L68" s="84" t="s">
        <v>44</v>
      </c>
      <c r="M68" s="84" t="s">
        <v>44</v>
      </c>
      <c r="N68" s="84" t="s">
        <v>44</v>
      </c>
      <c r="P68" s="86">
        <v>36100</v>
      </c>
      <c r="Q68" s="87" t="str">
        <f t="shared" si="12"/>
        <v>N/E</v>
      </c>
      <c r="R68" s="87" t="str">
        <f t="shared" si="2"/>
        <v>N/E</v>
      </c>
      <c r="S68" s="87">
        <f t="shared" si="3"/>
        <v>80872910.051196396</v>
      </c>
      <c r="T68" s="87">
        <f t="shared" si="4"/>
        <v>220613270.47361693</v>
      </c>
      <c r="U68" s="87" t="str">
        <f t="shared" si="5"/>
        <v>N/E</v>
      </c>
      <c r="V68" s="87" t="str">
        <f t="shared" si="6"/>
        <v>N/E</v>
      </c>
      <c r="W68" s="87" t="str">
        <f t="shared" si="7"/>
        <v>N/E</v>
      </c>
      <c r="X68" s="87" t="str">
        <f t="shared" si="8"/>
        <v>N/E</v>
      </c>
      <c r="Z68" s="88">
        <v>43405</v>
      </c>
      <c r="AA68" s="89">
        <f t="shared" si="34"/>
        <v>7119.356087689509</v>
      </c>
      <c r="AB68" s="89">
        <f t="shared" si="35"/>
        <v>4920.315947420896</v>
      </c>
      <c r="AC68" s="89">
        <f t="shared" si="36"/>
        <v>1121.2969291173276</v>
      </c>
      <c r="AD68" s="89">
        <f t="shared" si="37"/>
        <v>875.11779042901958</v>
      </c>
      <c r="AE68" s="89">
        <f t="shared" si="38"/>
        <v>2763.8832531403764</v>
      </c>
      <c r="AF68" s="89">
        <f t="shared" si="39"/>
        <v>119.46201403389928</v>
      </c>
      <c r="AG68" s="89">
        <f t="shared" si="40"/>
        <v>334.41325544822729</v>
      </c>
      <c r="AH68" s="89">
        <f t="shared" si="41"/>
        <v>1458.8104373370281</v>
      </c>
      <c r="AV68" s="86">
        <v>36100</v>
      </c>
      <c r="AW68" s="76">
        <v>38.532786000000002</v>
      </c>
      <c r="AX68" s="76">
        <v>41.604787000000002</v>
      </c>
      <c r="AY68" s="76">
        <v>38.532786000000002</v>
      </c>
      <c r="AZ68" s="76">
        <v>41.604787000000002</v>
      </c>
      <c r="BA68" s="76">
        <v>41.107196000000002</v>
      </c>
      <c r="BB68" s="76">
        <v>32.382672999999997</v>
      </c>
      <c r="BC68" s="76">
        <v>49.35369</v>
      </c>
      <c r="BD68" s="76">
        <v>41.516720999999997</v>
      </c>
      <c r="BE68" s="76">
        <v>47.624282999999998</v>
      </c>
      <c r="BF68" s="76">
        <v>26.775296000000001</v>
      </c>
      <c r="BG68" s="76">
        <v>41.221038999999998</v>
      </c>
      <c r="BH68" s="76">
        <v>29.940332000000001</v>
      </c>
      <c r="BI68" s="76">
        <v>33.573095000000002</v>
      </c>
      <c r="BJ68" s="76">
        <v>33.592770000000002</v>
      </c>
      <c r="BK68" s="76">
        <v>33.530915999999998</v>
      </c>
      <c r="BL68" s="76">
        <v>27.027336999999999</v>
      </c>
      <c r="BM68" s="76">
        <v>24.217535000000002</v>
      </c>
      <c r="BN68" s="76">
        <v>32.710805999999998</v>
      </c>
      <c r="BO68" s="91">
        <f t="shared" si="11"/>
        <v>35.867807874895284</v>
      </c>
    </row>
    <row r="69" spans="1:67" hidden="1" x14ac:dyDescent="0.3">
      <c r="A69" s="85">
        <v>36130</v>
      </c>
      <c r="B69" s="84" t="s">
        <v>44</v>
      </c>
      <c r="C69" s="84" t="s">
        <v>44</v>
      </c>
      <c r="D69" s="84" t="s">
        <v>44</v>
      </c>
      <c r="E69" s="84">
        <v>29045747</v>
      </c>
      <c r="F69" s="84">
        <v>77683604</v>
      </c>
      <c r="G69" s="84" t="s">
        <v>44</v>
      </c>
      <c r="H69" s="84" t="s">
        <v>44</v>
      </c>
      <c r="I69" s="84" t="s">
        <v>44</v>
      </c>
      <c r="J69" s="84" t="s">
        <v>44</v>
      </c>
      <c r="K69" s="84">
        <v>488505172</v>
      </c>
      <c r="L69" s="84" t="s">
        <v>44</v>
      </c>
      <c r="M69" s="84" t="s">
        <v>44</v>
      </c>
      <c r="N69" s="84" t="s">
        <v>44</v>
      </c>
      <c r="P69" s="86">
        <v>36130</v>
      </c>
      <c r="Q69" s="87" t="str">
        <f t="shared" si="12"/>
        <v>N/E</v>
      </c>
      <c r="R69" s="87" t="str">
        <f t="shared" si="2"/>
        <v>N/E</v>
      </c>
      <c r="S69" s="87">
        <f t="shared" si="3"/>
        <v>79051165.493889555</v>
      </c>
      <c r="T69" s="87">
        <f t="shared" si="4"/>
        <v>211424393.24992335</v>
      </c>
      <c r="U69" s="87" t="str">
        <f t="shared" si="5"/>
        <v>N/E</v>
      </c>
      <c r="V69" s="87" t="str">
        <f t="shared" si="6"/>
        <v>N/E</v>
      </c>
      <c r="W69" s="87" t="str">
        <f t="shared" si="7"/>
        <v>N/E</v>
      </c>
      <c r="X69" s="87" t="str">
        <f t="shared" si="8"/>
        <v>N/E</v>
      </c>
      <c r="Z69" s="88">
        <v>43435</v>
      </c>
      <c r="AA69" s="89">
        <f t="shared" si="34"/>
        <v>7027.2367244190455</v>
      </c>
      <c r="AB69" s="89">
        <f t="shared" si="35"/>
        <v>4878.2703810279563</v>
      </c>
      <c r="AC69" s="89">
        <f t="shared" si="36"/>
        <v>1103.826759046593</v>
      </c>
      <c r="AD69" s="89">
        <f t="shared" si="37"/>
        <v>875.07942309988368</v>
      </c>
      <c r="AE69" s="89">
        <f t="shared" si="38"/>
        <v>2730.9488532967389</v>
      </c>
      <c r="AF69" s="89">
        <f t="shared" si="39"/>
        <v>127.88193880227142</v>
      </c>
      <c r="AG69" s="89">
        <f t="shared" si="40"/>
        <v>345.11160141962733</v>
      </c>
      <c r="AH69" s="89">
        <f t="shared" si="41"/>
        <v>1390.3078081106585</v>
      </c>
      <c r="AV69" s="86">
        <v>36130</v>
      </c>
      <c r="AW69" s="76">
        <v>39.472974000000001</v>
      </c>
      <c r="AX69" s="76">
        <v>42.254980000000003</v>
      </c>
      <c r="AY69" s="76">
        <v>39.472974000000001</v>
      </c>
      <c r="AZ69" s="76">
        <v>42.254980000000003</v>
      </c>
      <c r="BA69" s="76">
        <v>41.698788999999998</v>
      </c>
      <c r="BB69" s="76">
        <v>32.778526999999997</v>
      </c>
      <c r="BC69" s="76">
        <v>50.148614000000002</v>
      </c>
      <c r="BD69" s="76">
        <v>42.227618</v>
      </c>
      <c r="BE69" s="76">
        <v>48.402628999999997</v>
      </c>
      <c r="BF69" s="76">
        <v>26.785404</v>
      </c>
      <c r="BG69" s="76">
        <v>42.097900000000003</v>
      </c>
      <c r="BH69" s="76">
        <v>31.401793999999999</v>
      </c>
      <c r="BI69" s="76">
        <v>35.232427999999999</v>
      </c>
      <c r="BJ69" s="76">
        <v>36.907888</v>
      </c>
      <c r="BK69" s="76">
        <v>34.134653999999998</v>
      </c>
      <c r="BL69" s="76">
        <v>28.330247</v>
      </c>
      <c r="BM69" s="76">
        <v>24.990991000000001</v>
      </c>
      <c r="BN69" s="76">
        <v>34.948109000000002</v>
      </c>
      <c r="BO69" s="91">
        <f t="shared" si="11"/>
        <v>36.742971237084618</v>
      </c>
    </row>
    <row r="70" spans="1:67" hidden="1" x14ac:dyDescent="0.3">
      <c r="A70" s="92">
        <v>36161</v>
      </c>
      <c r="B70" s="84" t="s">
        <v>44</v>
      </c>
      <c r="C70" s="84" t="s">
        <v>44</v>
      </c>
      <c r="D70" s="84" t="s">
        <v>44</v>
      </c>
      <c r="E70" s="84">
        <v>29655115</v>
      </c>
      <c r="F70" s="84">
        <v>79312250</v>
      </c>
      <c r="G70" s="84" t="s">
        <v>44</v>
      </c>
      <c r="H70" s="84" t="s">
        <v>44</v>
      </c>
      <c r="I70" s="84" t="s">
        <v>44</v>
      </c>
      <c r="J70" s="84" t="s">
        <v>44</v>
      </c>
      <c r="K70" s="84">
        <v>508188339</v>
      </c>
      <c r="L70" s="84" t="s">
        <v>44</v>
      </c>
      <c r="M70" s="84" t="s">
        <v>44</v>
      </c>
      <c r="N70" s="84" t="s">
        <v>44</v>
      </c>
      <c r="P70" s="86">
        <v>36161</v>
      </c>
      <c r="Q70" s="87" t="str">
        <f t="shared" si="12"/>
        <v>N/E</v>
      </c>
      <c r="R70" s="87" t="str">
        <f t="shared" si="2"/>
        <v>N/E</v>
      </c>
      <c r="S70" s="87">
        <f t="shared" si="3"/>
        <v>78721697.811724663</v>
      </c>
      <c r="T70" s="87">
        <f t="shared" si="4"/>
        <v>210540238.24449709</v>
      </c>
      <c r="U70" s="87" t="str">
        <f t="shared" si="5"/>
        <v>N/E</v>
      </c>
      <c r="V70" s="87" t="str">
        <f t="shared" si="6"/>
        <v>N/E</v>
      </c>
      <c r="W70" s="87" t="str">
        <f t="shared" si="7"/>
        <v>N/E</v>
      </c>
      <c r="X70" s="87" t="str">
        <f t="shared" si="8"/>
        <v>N/E</v>
      </c>
      <c r="Z70" s="88">
        <v>43466</v>
      </c>
      <c r="AA70" s="89">
        <f t="shared" si="34"/>
        <v>6939.829523671393</v>
      </c>
      <c r="AB70" s="89">
        <f t="shared" si="35"/>
        <v>4864.7149903094814</v>
      </c>
      <c r="AC70" s="89">
        <f t="shared" si="36"/>
        <v>1100.0585951250146</v>
      </c>
      <c r="AD70" s="89">
        <f t="shared" si="37"/>
        <v>879.27756610660674</v>
      </c>
      <c r="AE70" s="89">
        <f t="shared" si="38"/>
        <v>2717.6578540250998</v>
      </c>
      <c r="AF70" s="89">
        <f t="shared" si="39"/>
        <v>126.95066281859798</v>
      </c>
      <c r="AG70" s="89">
        <f t="shared" si="40"/>
        <v>340.54605768155716</v>
      </c>
      <c r="AH70" s="89">
        <f t="shared" si="41"/>
        <v>1332.510646260135</v>
      </c>
      <c r="AV70" s="86">
        <v>36161</v>
      </c>
      <c r="AW70" s="76">
        <v>40.469769999999997</v>
      </c>
      <c r="AX70" s="76">
        <v>43.271574999999999</v>
      </c>
      <c r="AY70" s="76">
        <v>40.469769999999997</v>
      </c>
      <c r="AZ70" s="76">
        <v>43.271574999999999</v>
      </c>
      <c r="BA70" s="76">
        <v>42.888162000000001</v>
      </c>
      <c r="BB70" s="76">
        <v>34.232965</v>
      </c>
      <c r="BC70" s="76">
        <v>50.952365999999998</v>
      </c>
      <c r="BD70" s="76">
        <v>43.016164000000003</v>
      </c>
      <c r="BE70" s="76">
        <v>49.189064999999999</v>
      </c>
      <c r="BF70" s="76">
        <v>26.938808999999999</v>
      </c>
      <c r="BG70" s="76">
        <v>43.091569</v>
      </c>
      <c r="BH70" s="76">
        <v>32.296084</v>
      </c>
      <c r="BI70" s="76">
        <v>36.625382000000002</v>
      </c>
      <c r="BJ70" s="76">
        <v>40.113700999999999</v>
      </c>
      <c r="BK70" s="76">
        <v>34.372250999999999</v>
      </c>
      <c r="BL70" s="76">
        <v>28.826820000000001</v>
      </c>
      <c r="BM70" s="76">
        <v>25.197423000000001</v>
      </c>
      <c r="BN70" s="76">
        <v>35.948897000000002</v>
      </c>
      <c r="BO70" s="91">
        <f t="shared" si="11"/>
        <v>37.670827515591547</v>
      </c>
    </row>
    <row r="71" spans="1:67" hidden="1" x14ac:dyDescent="0.3">
      <c r="A71" s="93">
        <v>36192</v>
      </c>
      <c r="B71" s="84" t="s">
        <v>44</v>
      </c>
      <c r="C71" s="84" t="s">
        <v>44</v>
      </c>
      <c r="D71" s="84" t="s">
        <v>44</v>
      </c>
      <c r="E71" s="84">
        <v>29199011</v>
      </c>
      <c r="F71" s="84">
        <v>80230330</v>
      </c>
      <c r="G71" s="84" t="s">
        <v>44</v>
      </c>
      <c r="H71" s="84" t="s">
        <v>44</v>
      </c>
      <c r="I71" s="84" t="s">
        <v>44</v>
      </c>
      <c r="J71" s="84" t="s">
        <v>44</v>
      </c>
      <c r="K71" s="84">
        <v>517828993</v>
      </c>
      <c r="L71" s="84" t="s">
        <v>44</v>
      </c>
      <c r="M71" s="84" t="s">
        <v>44</v>
      </c>
      <c r="N71" s="84" t="s">
        <v>44</v>
      </c>
      <c r="P71" s="86">
        <v>36192</v>
      </c>
      <c r="Q71" s="87" t="str">
        <f t="shared" si="12"/>
        <v>N/E</v>
      </c>
      <c r="R71" s="87" t="str">
        <f t="shared" si="2"/>
        <v>N/E</v>
      </c>
      <c r="S71" s="87">
        <f t="shared" si="3"/>
        <v>76483080.318663716</v>
      </c>
      <c r="T71" s="87">
        <f t="shared" si="4"/>
        <v>210153103.24664402</v>
      </c>
      <c r="U71" s="87" t="str">
        <f t="shared" si="5"/>
        <v>N/E</v>
      </c>
      <c r="V71" s="87" t="str">
        <f t="shared" si="6"/>
        <v>N/E</v>
      </c>
      <c r="W71" s="87" t="str">
        <f t="shared" si="7"/>
        <v>N/E</v>
      </c>
      <c r="X71" s="87" t="str">
        <f t="shared" si="8"/>
        <v>N/E</v>
      </c>
      <c r="Z71" s="88">
        <v>43497</v>
      </c>
      <c r="AA71" s="89">
        <f t="shared" si="34"/>
        <v>7007.2455301958698</v>
      </c>
      <c r="AB71" s="89">
        <f t="shared" si="35"/>
        <v>4896.229252693759</v>
      </c>
      <c r="AC71" s="89">
        <f t="shared" si="36"/>
        <v>1102.0092495298752</v>
      </c>
      <c r="AD71" s="89">
        <f t="shared" si="37"/>
        <v>884.5543802718305</v>
      </c>
      <c r="AE71" s="89">
        <f t="shared" si="38"/>
        <v>2743.3616639740394</v>
      </c>
      <c r="AF71" s="89">
        <f t="shared" si="39"/>
        <v>125.26027942422803</v>
      </c>
      <c r="AG71" s="89">
        <f t="shared" si="40"/>
        <v>335.4541776088243</v>
      </c>
      <c r="AH71" s="89">
        <f t="shared" si="41"/>
        <v>1368.8645513947556</v>
      </c>
      <c r="AV71" s="86">
        <v>36192</v>
      </c>
      <c r="AW71" s="76">
        <v>41.013643000000002</v>
      </c>
      <c r="AX71" s="76">
        <v>44.062772000000002</v>
      </c>
      <c r="AY71" s="76">
        <v>41.013643000000002</v>
      </c>
      <c r="AZ71" s="76">
        <v>44.062772000000002</v>
      </c>
      <c r="BA71" s="76">
        <v>43.669108999999999</v>
      </c>
      <c r="BB71" s="76">
        <v>34.811214</v>
      </c>
      <c r="BC71" s="76">
        <v>51.934548999999997</v>
      </c>
      <c r="BD71" s="76">
        <v>43.806648000000003</v>
      </c>
      <c r="BE71" s="76">
        <v>49.835521999999997</v>
      </c>
      <c r="BF71" s="76">
        <v>27.226174</v>
      </c>
      <c r="BG71" s="76">
        <v>44.166536000000001</v>
      </c>
      <c r="BH71" s="76">
        <v>32.310001</v>
      </c>
      <c r="BI71" s="76">
        <v>36.067706999999999</v>
      </c>
      <c r="BJ71" s="76">
        <v>37.883723000000003</v>
      </c>
      <c r="BK71" s="76">
        <v>34.879714</v>
      </c>
      <c r="BL71" s="76">
        <v>29.295925</v>
      </c>
      <c r="BM71" s="76">
        <v>25.560760999999999</v>
      </c>
      <c r="BN71" s="76">
        <v>36.612184999999997</v>
      </c>
      <c r="BO71" s="91">
        <f t="shared" si="11"/>
        <v>38.177085544075219</v>
      </c>
    </row>
    <row r="72" spans="1:67" hidden="1" x14ac:dyDescent="0.3">
      <c r="A72" s="94">
        <v>36220</v>
      </c>
      <c r="B72" s="84" t="s">
        <v>44</v>
      </c>
      <c r="C72" s="84" t="s">
        <v>44</v>
      </c>
      <c r="D72" s="84" t="s">
        <v>44</v>
      </c>
      <c r="E72" s="84">
        <v>29254213</v>
      </c>
      <c r="F72" s="84">
        <v>79112840</v>
      </c>
      <c r="G72" s="84" t="s">
        <v>44</v>
      </c>
      <c r="H72" s="84" t="s">
        <v>44</v>
      </c>
      <c r="I72" s="84" t="s">
        <v>44</v>
      </c>
      <c r="J72" s="84" t="s">
        <v>44</v>
      </c>
      <c r="K72" s="84">
        <v>524948480</v>
      </c>
      <c r="L72" s="84" t="s">
        <v>44</v>
      </c>
      <c r="M72" s="84" t="s">
        <v>44</v>
      </c>
      <c r="N72" s="84" t="s">
        <v>44</v>
      </c>
      <c r="P72" s="86">
        <v>36220</v>
      </c>
      <c r="Q72" s="87" t="str">
        <f t="shared" si="12"/>
        <v>N/E</v>
      </c>
      <c r="R72" s="87" t="str">
        <f t="shared" si="2"/>
        <v>N/E</v>
      </c>
      <c r="S72" s="87">
        <f t="shared" si="3"/>
        <v>75922311.72944814</v>
      </c>
      <c r="T72" s="87">
        <f t="shared" si="4"/>
        <v>205318451.06487584</v>
      </c>
      <c r="U72" s="87" t="str">
        <f t="shared" si="5"/>
        <v>N/E</v>
      </c>
      <c r="V72" s="87" t="str">
        <f t="shared" si="6"/>
        <v>N/E</v>
      </c>
      <c r="W72" s="87" t="str">
        <f t="shared" si="7"/>
        <v>N/E</v>
      </c>
      <c r="X72" s="87" t="str">
        <f t="shared" si="8"/>
        <v>N/E</v>
      </c>
      <c r="Z72" s="88">
        <v>43525</v>
      </c>
      <c r="AA72" s="89">
        <f t="shared" si="34"/>
        <v>7002.0501322756008</v>
      </c>
      <c r="AB72" s="89">
        <f t="shared" si="35"/>
        <v>4942.63228152992</v>
      </c>
      <c r="AC72" s="89">
        <f t="shared" si="36"/>
        <v>1102.5065025258032</v>
      </c>
      <c r="AD72" s="89">
        <f t="shared" si="37"/>
        <v>892.08063019830684</v>
      </c>
      <c r="AE72" s="89">
        <f t="shared" si="38"/>
        <v>2786.5402672344312</v>
      </c>
      <c r="AF72" s="89">
        <f t="shared" si="39"/>
        <v>120.34497118491244</v>
      </c>
      <c r="AG72" s="89">
        <f t="shared" si="40"/>
        <v>335.68388477270088</v>
      </c>
      <c r="AH72" s="89">
        <f t="shared" si="41"/>
        <v>1311.1334601469905</v>
      </c>
      <c r="AV72" s="86">
        <v>36220</v>
      </c>
      <c r="AW72" s="76">
        <v>41.394683999999998</v>
      </c>
      <c r="AX72" s="76">
        <v>44.757770000000001</v>
      </c>
      <c r="AY72" s="76">
        <v>41.394683999999998</v>
      </c>
      <c r="AZ72" s="76">
        <v>44.757770000000001</v>
      </c>
      <c r="BA72" s="76">
        <v>44.287376999999999</v>
      </c>
      <c r="BB72" s="76">
        <v>35.141567000000002</v>
      </c>
      <c r="BC72" s="76">
        <v>52.865858000000003</v>
      </c>
      <c r="BD72" s="76">
        <v>44.583747000000002</v>
      </c>
      <c r="BE72" s="76">
        <v>50.584443999999998</v>
      </c>
      <c r="BF72" s="76">
        <v>27.300234</v>
      </c>
      <c r="BG72" s="76">
        <v>45.191923000000003</v>
      </c>
      <c r="BH72" s="76">
        <v>32.037959999999998</v>
      </c>
      <c r="BI72" s="76">
        <v>35.083182999999998</v>
      </c>
      <c r="BJ72" s="76">
        <v>34.779538000000002</v>
      </c>
      <c r="BK72" s="76">
        <v>35.245505999999999</v>
      </c>
      <c r="BL72" s="76">
        <v>29.591463000000001</v>
      </c>
      <c r="BM72" s="76">
        <v>25.823763</v>
      </c>
      <c r="BN72" s="76">
        <v>36.972906999999999</v>
      </c>
      <c r="BO72" s="91">
        <f t="shared" si="11"/>
        <v>38.531773247696179</v>
      </c>
    </row>
    <row r="73" spans="1:67" hidden="1" x14ac:dyDescent="0.3">
      <c r="A73" s="95">
        <v>36251</v>
      </c>
      <c r="B73" s="84" t="s">
        <v>44</v>
      </c>
      <c r="C73" s="84" t="s">
        <v>44</v>
      </c>
      <c r="D73" s="84" t="s">
        <v>44</v>
      </c>
      <c r="E73" s="84">
        <v>30451209</v>
      </c>
      <c r="F73" s="84">
        <v>79309811</v>
      </c>
      <c r="G73" s="84" t="s">
        <v>44</v>
      </c>
      <c r="H73" s="84" t="s">
        <v>44</v>
      </c>
      <c r="I73" s="84" t="s">
        <v>44</v>
      </c>
      <c r="J73" s="84" t="s">
        <v>44</v>
      </c>
      <c r="K73" s="84">
        <v>522399319</v>
      </c>
      <c r="L73" s="84" t="s">
        <v>44</v>
      </c>
      <c r="M73" s="84" t="s">
        <v>44</v>
      </c>
      <c r="N73" s="84" t="s">
        <v>44</v>
      </c>
      <c r="P73" s="86">
        <v>36251</v>
      </c>
      <c r="Q73" s="87" t="str">
        <f t="shared" si="12"/>
        <v>N/E</v>
      </c>
      <c r="R73" s="87" t="str">
        <f t="shared" si="2"/>
        <v>N/E</v>
      </c>
      <c r="S73" s="87">
        <f t="shared" si="3"/>
        <v>78310149.804030314</v>
      </c>
      <c r="T73" s="87">
        <f t="shared" si="4"/>
        <v>203957852.06227219</v>
      </c>
      <c r="U73" s="87" t="str">
        <f t="shared" si="5"/>
        <v>N/E</v>
      </c>
      <c r="V73" s="87" t="str">
        <f t="shared" si="6"/>
        <v>N/E</v>
      </c>
      <c r="W73" s="87" t="str">
        <f t="shared" si="7"/>
        <v>N/E</v>
      </c>
      <c r="X73" s="87" t="str">
        <f t="shared" si="8"/>
        <v>N/E</v>
      </c>
      <c r="Z73" s="88">
        <v>43556</v>
      </c>
      <c r="AA73" s="89">
        <f t="shared" si="34"/>
        <v>7146.8740138627072</v>
      </c>
      <c r="AB73" s="89">
        <f t="shared" si="35"/>
        <v>4970.0657023185322</v>
      </c>
      <c r="AC73" s="89">
        <f t="shared" si="36"/>
        <v>1107.1735135897461</v>
      </c>
      <c r="AD73" s="89">
        <f t="shared" si="37"/>
        <v>896.25444748123743</v>
      </c>
      <c r="AE73" s="89">
        <f t="shared" si="38"/>
        <v>2801.5909053554005</v>
      </c>
      <c r="AF73" s="89">
        <f t="shared" si="39"/>
        <v>122.09930807072277</v>
      </c>
      <c r="AG73" s="89">
        <f t="shared" si="40"/>
        <v>328.75024838087143</v>
      </c>
      <c r="AH73" s="89">
        <f t="shared" si="41"/>
        <v>1411.7217932297572</v>
      </c>
      <c r="AV73" s="86">
        <v>36251</v>
      </c>
      <c r="AW73" s="76">
        <v>41.774577000000001</v>
      </c>
      <c r="AX73" s="76">
        <v>45.293816999999997</v>
      </c>
      <c r="AY73" s="76">
        <v>41.774577000000001</v>
      </c>
      <c r="AZ73" s="76">
        <v>45.293816999999997</v>
      </c>
      <c r="BA73" s="76">
        <v>44.831502</v>
      </c>
      <c r="BB73" s="76">
        <v>35.464118999999997</v>
      </c>
      <c r="BC73" s="76">
        <v>53.647108000000003</v>
      </c>
      <c r="BD73" s="76">
        <v>45.100960999999998</v>
      </c>
      <c r="BE73" s="76">
        <v>51.054178999999998</v>
      </c>
      <c r="BF73" s="76">
        <v>27.410288999999999</v>
      </c>
      <c r="BG73" s="76">
        <v>45.879859000000003</v>
      </c>
      <c r="BH73" s="76">
        <v>32.080675999999997</v>
      </c>
      <c r="BI73" s="76">
        <v>35.004088000000003</v>
      </c>
      <c r="BJ73" s="76">
        <v>34.335208000000002</v>
      </c>
      <c r="BK73" s="76">
        <v>35.399003999999998</v>
      </c>
      <c r="BL73" s="76">
        <v>29.731157</v>
      </c>
      <c r="BM73" s="76">
        <v>25.869598</v>
      </c>
      <c r="BN73" s="76">
        <v>37.274956000000003</v>
      </c>
      <c r="BO73" s="91">
        <f t="shared" si="11"/>
        <v>38.885392348506009</v>
      </c>
    </row>
    <row r="74" spans="1:67" hidden="1" x14ac:dyDescent="0.3">
      <c r="A74" s="96">
        <v>36281</v>
      </c>
      <c r="B74" s="84" t="s">
        <v>44</v>
      </c>
      <c r="C74" s="84" t="s">
        <v>44</v>
      </c>
      <c r="D74" s="84" t="s">
        <v>44</v>
      </c>
      <c r="E74" s="84">
        <v>31201886</v>
      </c>
      <c r="F74" s="84">
        <v>80093530</v>
      </c>
      <c r="G74" s="84" t="s">
        <v>44</v>
      </c>
      <c r="H74" s="84" t="s">
        <v>44</v>
      </c>
      <c r="I74" s="84" t="s">
        <v>44</v>
      </c>
      <c r="J74" s="84" t="s">
        <v>44</v>
      </c>
      <c r="K74" s="84">
        <v>533044784</v>
      </c>
      <c r="L74" s="84" t="s">
        <v>44</v>
      </c>
      <c r="M74" s="84" t="s">
        <v>44</v>
      </c>
      <c r="N74" s="84" t="s">
        <v>44</v>
      </c>
      <c r="P74" s="86">
        <v>36281</v>
      </c>
      <c r="Q74" s="87" t="str">
        <f t="shared" si="12"/>
        <v>N/E</v>
      </c>
      <c r="R74" s="87" t="str">
        <f t="shared" si="2"/>
        <v>N/E</v>
      </c>
      <c r="S74" s="87">
        <f t="shared" si="3"/>
        <v>79760824.812293619</v>
      </c>
      <c r="T74" s="87">
        <f t="shared" si="4"/>
        <v>204741662.56899288</v>
      </c>
      <c r="U74" s="87" t="str">
        <f t="shared" si="5"/>
        <v>N/E</v>
      </c>
      <c r="V74" s="87" t="str">
        <f t="shared" si="6"/>
        <v>N/E</v>
      </c>
      <c r="W74" s="87" t="str">
        <f t="shared" si="7"/>
        <v>N/E</v>
      </c>
      <c r="X74" s="87" t="str">
        <f t="shared" si="8"/>
        <v>N/E</v>
      </c>
      <c r="Z74" s="88">
        <v>43586</v>
      </c>
      <c r="AA74" s="89">
        <f t="shared" si="34"/>
        <v>7256.5619677274717</v>
      </c>
      <c r="AB74" s="89">
        <f t="shared" si="35"/>
        <v>5032.9707191491098</v>
      </c>
      <c r="AC74" s="89">
        <f t="shared" si="36"/>
        <v>1117.6233357385722</v>
      </c>
      <c r="AD74" s="89">
        <f t="shared" si="37"/>
        <v>910.06606359594321</v>
      </c>
      <c r="AE74" s="89">
        <f t="shared" si="38"/>
        <v>2845.8272727807971</v>
      </c>
      <c r="AF74" s="89">
        <f t="shared" si="39"/>
        <v>117.65758513295168</v>
      </c>
      <c r="AG74" s="89">
        <f t="shared" si="40"/>
        <v>328.46593094475605</v>
      </c>
      <c r="AH74" s="89">
        <f t="shared" si="41"/>
        <v>1455.903768777426</v>
      </c>
      <c r="AV74" s="86">
        <v>36281</v>
      </c>
      <c r="AW74" s="76">
        <v>42.025877000000001</v>
      </c>
      <c r="AX74" s="76">
        <v>45.732964000000003</v>
      </c>
      <c r="AY74" s="76">
        <v>42.025877000000001</v>
      </c>
      <c r="AZ74" s="76">
        <v>45.732964000000003</v>
      </c>
      <c r="BA74" s="76">
        <v>45.303235999999998</v>
      </c>
      <c r="BB74" s="76">
        <v>35.721645000000002</v>
      </c>
      <c r="BC74" s="76">
        <v>54.351094000000003</v>
      </c>
      <c r="BD74" s="76">
        <v>45.492956999999997</v>
      </c>
      <c r="BE74" s="76">
        <v>51.553846999999998</v>
      </c>
      <c r="BF74" s="76">
        <v>27.488537000000001</v>
      </c>
      <c r="BG74" s="76">
        <v>46.280948000000002</v>
      </c>
      <c r="BH74" s="76">
        <v>31.939776999999999</v>
      </c>
      <c r="BI74" s="76">
        <v>35.230516000000001</v>
      </c>
      <c r="BJ74" s="76">
        <v>34.846387</v>
      </c>
      <c r="BK74" s="76">
        <v>35.443949000000003</v>
      </c>
      <c r="BL74" s="76">
        <v>29.297823999999999</v>
      </c>
      <c r="BM74" s="76">
        <v>24.981010999999999</v>
      </c>
      <c r="BN74" s="76">
        <v>37.589089999999999</v>
      </c>
      <c r="BO74" s="91">
        <f t="shared" si="11"/>
        <v>39.119312110211304</v>
      </c>
    </row>
    <row r="75" spans="1:67" hidden="1" x14ac:dyDescent="0.3">
      <c r="A75" s="97">
        <v>36312</v>
      </c>
      <c r="B75" s="84" t="s">
        <v>44</v>
      </c>
      <c r="C75" s="84" t="s">
        <v>44</v>
      </c>
      <c r="D75" s="84" t="s">
        <v>44</v>
      </c>
      <c r="E75" s="84">
        <v>31581580</v>
      </c>
      <c r="F75" s="84">
        <v>79225739</v>
      </c>
      <c r="G75" s="84" t="s">
        <v>44</v>
      </c>
      <c r="H75" s="84" t="s">
        <v>44</v>
      </c>
      <c r="I75" s="84" t="s">
        <v>44</v>
      </c>
      <c r="J75" s="84" t="s">
        <v>44</v>
      </c>
      <c r="K75" s="84">
        <v>503029870</v>
      </c>
      <c r="L75" s="84" t="s">
        <v>44</v>
      </c>
      <c r="M75" s="84" t="s">
        <v>44</v>
      </c>
      <c r="N75" s="84" t="s">
        <v>44</v>
      </c>
      <c r="P75" s="86">
        <v>36312</v>
      </c>
      <c r="Q75" s="87" t="str">
        <f t="shared" si="12"/>
        <v>N/E</v>
      </c>
      <c r="R75" s="87" t="str">
        <f t="shared" si="2"/>
        <v>N/E</v>
      </c>
      <c r="S75" s="87">
        <f t="shared" si="3"/>
        <v>80204450.337414265</v>
      </c>
      <c r="T75" s="87">
        <f t="shared" si="4"/>
        <v>201201360.06717983</v>
      </c>
      <c r="U75" s="87" t="str">
        <f t="shared" si="5"/>
        <v>N/E</v>
      </c>
      <c r="V75" s="87" t="str">
        <f t="shared" si="6"/>
        <v>N/E</v>
      </c>
      <c r="W75" s="87" t="str">
        <f t="shared" si="7"/>
        <v>N/E</v>
      </c>
      <c r="X75" s="87" t="str">
        <f t="shared" si="8"/>
        <v>N/E</v>
      </c>
      <c r="Z75" s="88">
        <v>43617</v>
      </c>
      <c r="AA75" s="89">
        <f t="shared" si="34"/>
        <v>7239.6478901344644</v>
      </c>
      <c r="AB75" s="89">
        <f t="shared" si="35"/>
        <v>5058.5158295626288</v>
      </c>
      <c r="AC75" s="89">
        <f t="shared" si="36"/>
        <v>1126.2379054802079</v>
      </c>
      <c r="AD75" s="89">
        <f t="shared" si="37"/>
        <v>917.34035315946915</v>
      </c>
      <c r="AE75" s="89">
        <f t="shared" si="38"/>
        <v>2853.5887025847296</v>
      </c>
      <c r="AF75" s="89">
        <f t="shared" si="39"/>
        <v>119.33094125257747</v>
      </c>
      <c r="AG75" s="89">
        <f t="shared" si="40"/>
        <v>331.18748345163073</v>
      </c>
      <c r="AH75" s="89">
        <f t="shared" si="41"/>
        <v>1417.4166989315481</v>
      </c>
      <c r="AV75" s="86">
        <v>36312</v>
      </c>
      <c r="AW75" s="76">
        <v>42.302005999999999</v>
      </c>
      <c r="AX75" s="76">
        <v>46.088448999999997</v>
      </c>
      <c r="AY75" s="76">
        <v>42.302005999999999</v>
      </c>
      <c r="AZ75" s="76">
        <v>46.088448999999997</v>
      </c>
      <c r="BA75" s="76">
        <v>45.673689000000003</v>
      </c>
      <c r="BB75" s="76">
        <v>35.940367000000002</v>
      </c>
      <c r="BC75" s="76">
        <v>54.884045999999998</v>
      </c>
      <c r="BD75" s="76">
        <v>45.824215000000002</v>
      </c>
      <c r="BE75" s="76">
        <v>52.047759999999997</v>
      </c>
      <c r="BF75" s="76">
        <v>27.570276</v>
      </c>
      <c r="BG75" s="76">
        <v>46.554214999999999</v>
      </c>
      <c r="BH75" s="76">
        <v>32.0398</v>
      </c>
      <c r="BI75" s="76">
        <v>35.254292999999997</v>
      </c>
      <c r="BJ75" s="76">
        <v>35.003073999999998</v>
      </c>
      <c r="BK75" s="76">
        <v>35.383090000000003</v>
      </c>
      <c r="BL75" s="76">
        <v>29.458500000000001</v>
      </c>
      <c r="BM75" s="76">
        <v>25.185029</v>
      </c>
      <c r="BN75" s="76">
        <v>37.682907</v>
      </c>
      <c r="BO75" s="91">
        <f t="shared" si="11"/>
        <v>39.376343665642743</v>
      </c>
    </row>
    <row r="76" spans="1:67" hidden="1" x14ac:dyDescent="0.3">
      <c r="A76" s="98">
        <v>36342</v>
      </c>
      <c r="B76" s="84" t="s">
        <v>44</v>
      </c>
      <c r="C76" s="84" t="s">
        <v>44</v>
      </c>
      <c r="D76" s="84" t="s">
        <v>44</v>
      </c>
      <c r="E76" s="84">
        <v>31259150</v>
      </c>
      <c r="F76" s="84">
        <v>79289512</v>
      </c>
      <c r="G76" s="84" t="s">
        <v>44</v>
      </c>
      <c r="H76" s="84" t="s">
        <v>44</v>
      </c>
      <c r="I76" s="84" t="s">
        <v>44</v>
      </c>
      <c r="J76" s="84" t="s">
        <v>44</v>
      </c>
      <c r="K76" s="84">
        <v>505631230</v>
      </c>
      <c r="L76" s="84" t="s">
        <v>44</v>
      </c>
      <c r="M76" s="84" t="s">
        <v>44</v>
      </c>
      <c r="N76" s="84" t="s">
        <v>44</v>
      </c>
      <c r="P76" s="86">
        <v>36342</v>
      </c>
      <c r="Q76" s="87" t="str">
        <f t="shared" si="12"/>
        <v>N/E</v>
      </c>
      <c r="R76" s="87" t="str">
        <f t="shared" si="2"/>
        <v>N/E</v>
      </c>
      <c r="S76" s="87">
        <f t="shared" si="3"/>
        <v>78864393.582859054</v>
      </c>
      <c r="T76" s="87">
        <f t="shared" si="4"/>
        <v>200041244.92703179</v>
      </c>
      <c r="U76" s="87" t="str">
        <f t="shared" si="5"/>
        <v>N/E</v>
      </c>
      <c r="V76" s="87" t="str">
        <f t="shared" si="6"/>
        <v>N/E</v>
      </c>
      <c r="W76" s="87" t="str">
        <f t="shared" si="7"/>
        <v>N/E</v>
      </c>
      <c r="X76" s="87" t="str">
        <f t="shared" si="8"/>
        <v>N/E</v>
      </c>
      <c r="Z76" s="88">
        <v>43647</v>
      </c>
      <c r="AA76" s="89">
        <f t="shared" si="34"/>
        <v>7245.6034060148331</v>
      </c>
      <c r="AB76" s="89">
        <f t="shared" si="35"/>
        <v>5033.0772522239049</v>
      </c>
      <c r="AC76" s="89">
        <f t="shared" si="36"/>
        <v>1126.2953709004023</v>
      </c>
      <c r="AD76" s="89">
        <f t="shared" si="37"/>
        <v>923.47541146961532</v>
      </c>
      <c r="AE76" s="89">
        <f t="shared" si="38"/>
        <v>2824.29850284433</v>
      </c>
      <c r="AF76" s="89">
        <f t="shared" si="39"/>
        <v>116.86202389884943</v>
      </c>
      <c r="AG76" s="89">
        <f t="shared" si="40"/>
        <v>323.75748714824425</v>
      </c>
      <c r="AH76" s="89">
        <f t="shared" si="41"/>
        <v>1463.8085014366313</v>
      </c>
      <c r="AV76" s="86">
        <v>36342</v>
      </c>
      <c r="AW76" s="76">
        <v>42.581580000000002</v>
      </c>
      <c r="AX76" s="76">
        <v>46.392671</v>
      </c>
      <c r="AY76" s="76">
        <v>42.581580000000002</v>
      </c>
      <c r="AZ76" s="76">
        <v>46.392671</v>
      </c>
      <c r="BA76" s="76">
        <v>45.874738999999998</v>
      </c>
      <c r="BB76" s="76">
        <v>36.086848000000003</v>
      </c>
      <c r="BC76" s="76">
        <v>55.139780999999999</v>
      </c>
      <c r="BD76" s="76">
        <v>46.249370999999996</v>
      </c>
      <c r="BE76" s="76">
        <v>52.437634000000003</v>
      </c>
      <c r="BF76" s="76">
        <v>27.609779</v>
      </c>
      <c r="BG76" s="76">
        <v>47.132385999999997</v>
      </c>
      <c r="BH76" s="76">
        <v>32.252073000000003</v>
      </c>
      <c r="BI76" s="76">
        <v>35.441288999999998</v>
      </c>
      <c r="BJ76" s="76">
        <v>35.895476000000002</v>
      </c>
      <c r="BK76" s="76">
        <v>35.120835</v>
      </c>
      <c r="BL76" s="76">
        <v>29.690760999999998</v>
      </c>
      <c r="BM76" s="76">
        <v>25.521854999999999</v>
      </c>
      <c r="BN76" s="76">
        <v>37.748269000000001</v>
      </c>
      <c r="BO76" s="91">
        <f t="shared" si="11"/>
        <v>39.636581960346277</v>
      </c>
    </row>
    <row r="77" spans="1:67" hidden="1" x14ac:dyDescent="0.3">
      <c r="A77" s="101">
        <v>36373</v>
      </c>
      <c r="B77" s="84" t="s">
        <v>44</v>
      </c>
      <c r="C77" s="84" t="s">
        <v>44</v>
      </c>
      <c r="D77" s="84" t="s">
        <v>44</v>
      </c>
      <c r="E77" s="84">
        <v>32725208</v>
      </c>
      <c r="F77" s="84">
        <v>78450464</v>
      </c>
      <c r="G77" s="84" t="s">
        <v>44</v>
      </c>
      <c r="H77" s="84" t="s">
        <v>44</v>
      </c>
      <c r="I77" s="84" t="s">
        <v>44</v>
      </c>
      <c r="J77" s="84" t="s">
        <v>44</v>
      </c>
      <c r="K77" s="84">
        <v>510348822</v>
      </c>
      <c r="L77" s="84" t="s">
        <v>44</v>
      </c>
      <c r="M77" s="84" t="s">
        <v>44</v>
      </c>
      <c r="N77" s="84" t="s">
        <v>44</v>
      </c>
      <c r="P77" s="86">
        <v>36373</v>
      </c>
      <c r="Q77" s="87" t="str">
        <f t="shared" si="12"/>
        <v>N/E</v>
      </c>
      <c r="R77" s="87" t="str">
        <f t="shared" si="2"/>
        <v>N/E</v>
      </c>
      <c r="S77" s="87">
        <f t="shared" si="3"/>
        <v>82101028.926872864</v>
      </c>
      <c r="T77" s="87">
        <f t="shared" si="4"/>
        <v>196816589.04018572</v>
      </c>
      <c r="U77" s="87" t="str">
        <f t="shared" si="5"/>
        <v>N/E</v>
      </c>
      <c r="V77" s="87" t="str">
        <f t="shared" si="6"/>
        <v>N/E</v>
      </c>
      <c r="W77" s="87" t="str">
        <f t="shared" si="7"/>
        <v>N/E</v>
      </c>
      <c r="X77" s="87" t="str">
        <f t="shared" si="8"/>
        <v>N/E</v>
      </c>
      <c r="Z77" s="88">
        <v>43678</v>
      </c>
      <c r="AA77" s="89">
        <f t="shared" si="34"/>
        <v>7355.4509136071174</v>
      </c>
      <c r="AB77" s="89">
        <f t="shared" si="35"/>
        <v>5095.8449557463091</v>
      </c>
      <c r="AC77" s="89">
        <f t="shared" si="36"/>
        <v>1135.4172057563419</v>
      </c>
      <c r="AD77" s="89">
        <f t="shared" si="37"/>
        <v>931.36296323902752</v>
      </c>
      <c r="AE77" s="89">
        <f t="shared" si="38"/>
        <v>2873.7698844475735</v>
      </c>
      <c r="AF77" s="89">
        <f t="shared" si="39"/>
        <v>112.85802950641457</v>
      </c>
      <c r="AG77" s="89">
        <f t="shared" si="40"/>
        <v>327.39789390952052</v>
      </c>
      <c r="AH77" s="89">
        <f t="shared" si="41"/>
        <v>1520.1406585462523</v>
      </c>
      <c r="AV77" s="86">
        <v>36373</v>
      </c>
      <c r="AW77" s="76">
        <v>42.821255000000001</v>
      </c>
      <c r="AX77" s="76">
        <v>46.743516</v>
      </c>
      <c r="AY77" s="76">
        <v>42.821255000000001</v>
      </c>
      <c r="AZ77" s="76">
        <v>46.743516</v>
      </c>
      <c r="BA77" s="76">
        <v>46.194477999999997</v>
      </c>
      <c r="BB77" s="76">
        <v>36.317312999999999</v>
      </c>
      <c r="BC77" s="76">
        <v>55.549492999999998</v>
      </c>
      <c r="BD77" s="76">
        <v>46.632344000000003</v>
      </c>
      <c r="BE77" s="76">
        <v>52.821359000000001</v>
      </c>
      <c r="BF77" s="76">
        <v>27.96003</v>
      </c>
      <c r="BG77" s="76">
        <v>47.527669000000003</v>
      </c>
      <c r="BH77" s="76">
        <v>32.253977999999996</v>
      </c>
      <c r="BI77" s="76">
        <v>35.228118000000002</v>
      </c>
      <c r="BJ77" s="76">
        <v>35.66104</v>
      </c>
      <c r="BK77" s="76">
        <v>34.921391</v>
      </c>
      <c r="BL77" s="76">
        <v>29.863945000000001</v>
      </c>
      <c r="BM77" s="76">
        <v>25.768889000000001</v>
      </c>
      <c r="BN77" s="76">
        <v>37.803905999999998</v>
      </c>
      <c r="BO77" s="91">
        <f t="shared" si="11"/>
        <v>39.859680722330829</v>
      </c>
    </row>
    <row r="78" spans="1:67" hidden="1" x14ac:dyDescent="0.3">
      <c r="A78" s="102">
        <v>36404</v>
      </c>
      <c r="B78" s="84" t="s">
        <v>44</v>
      </c>
      <c r="C78" s="84" t="s">
        <v>44</v>
      </c>
      <c r="D78" s="84" t="s">
        <v>44</v>
      </c>
      <c r="E78" s="84">
        <v>32370127</v>
      </c>
      <c r="F78" s="84">
        <v>77925462</v>
      </c>
      <c r="G78" s="84" t="s">
        <v>44</v>
      </c>
      <c r="H78" s="84" t="s">
        <v>44</v>
      </c>
      <c r="I78" s="84" t="s">
        <v>44</v>
      </c>
      <c r="J78" s="84" t="s">
        <v>44</v>
      </c>
      <c r="K78" s="84">
        <v>513044344</v>
      </c>
      <c r="L78" s="84" t="s">
        <v>44</v>
      </c>
      <c r="M78" s="84" t="s">
        <v>44</v>
      </c>
      <c r="N78" s="84" t="s">
        <v>44</v>
      </c>
      <c r="P78" s="86">
        <v>36404</v>
      </c>
      <c r="Q78" s="87" t="str">
        <f t="shared" si="12"/>
        <v>N/E</v>
      </c>
      <c r="R78" s="87" t="str">
        <f t="shared" si="2"/>
        <v>N/E</v>
      </c>
      <c r="S78" s="87">
        <f t="shared" si="3"/>
        <v>80433012.508749261</v>
      </c>
      <c r="T78" s="87">
        <f t="shared" si="4"/>
        <v>193628516.18704078</v>
      </c>
      <c r="U78" s="87" t="str">
        <f t="shared" si="5"/>
        <v>N/E</v>
      </c>
      <c r="V78" s="87" t="str">
        <f t="shared" si="6"/>
        <v>N/E</v>
      </c>
      <c r="W78" s="87" t="str">
        <f t="shared" si="7"/>
        <v>N/E</v>
      </c>
      <c r="X78" s="87" t="str">
        <f t="shared" si="8"/>
        <v>N/E</v>
      </c>
      <c r="Z78" s="88">
        <v>43709</v>
      </c>
      <c r="AA78" s="89">
        <f t="shared" si="34"/>
        <v>7246.3259097396622</v>
      </c>
      <c r="AB78" s="89">
        <f t="shared" si="35"/>
        <v>5057.6302745554249</v>
      </c>
      <c r="AC78" s="89">
        <f t="shared" si="36"/>
        <v>1138.2825347593848</v>
      </c>
      <c r="AD78" s="89">
        <f t="shared" si="37"/>
        <v>937.65212516817053</v>
      </c>
      <c r="AE78" s="89">
        <f t="shared" si="38"/>
        <v>2823.6037363247769</v>
      </c>
      <c r="AF78" s="89">
        <f t="shared" si="39"/>
        <v>115.48507952993015</v>
      </c>
      <c r="AG78" s="89">
        <f t="shared" si="40"/>
        <v>311.10358019963058</v>
      </c>
      <c r="AH78" s="89">
        <f t="shared" si="41"/>
        <v>1470.3997183496563</v>
      </c>
      <c r="AV78" s="86">
        <v>36404</v>
      </c>
      <c r="AW78" s="76">
        <v>43.235017999999997</v>
      </c>
      <c r="AX78" s="76">
        <v>47.313031000000002</v>
      </c>
      <c r="AY78" s="76">
        <v>43.235017999999997</v>
      </c>
      <c r="AZ78" s="76">
        <v>47.313031000000002</v>
      </c>
      <c r="BA78" s="76">
        <v>46.495088000000003</v>
      </c>
      <c r="BB78" s="76">
        <v>36.520094999999998</v>
      </c>
      <c r="BC78" s="76">
        <v>55.951452000000003</v>
      </c>
      <c r="BD78" s="76">
        <v>47.520795999999997</v>
      </c>
      <c r="BE78" s="76">
        <v>53.192033000000002</v>
      </c>
      <c r="BF78" s="76">
        <v>31.626881999999998</v>
      </c>
      <c r="BG78" s="76">
        <v>47.997368000000002</v>
      </c>
      <c r="BH78" s="76">
        <v>32.329452000000003</v>
      </c>
      <c r="BI78" s="76">
        <v>35.018023999999997</v>
      </c>
      <c r="BJ78" s="76">
        <v>35.190426000000002</v>
      </c>
      <c r="BK78" s="76">
        <v>34.877338000000002</v>
      </c>
      <c r="BL78" s="76">
        <v>30.166785999999998</v>
      </c>
      <c r="BM78" s="76">
        <v>26.195014</v>
      </c>
      <c r="BN78" s="76">
        <v>37.911015999999996</v>
      </c>
      <c r="BO78" s="91">
        <f t="shared" si="11"/>
        <v>40.244827329423813</v>
      </c>
    </row>
    <row r="79" spans="1:67" hidden="1" x14ac:dyDescent="0.3">
      <c r="A79" s="103">
        <v>36434</v>
      </c>
      <c r="B79" s="84" t="s">
        <v>44</v>
      </c>
      <c r="C79" s="84" t="s">
        <v>44</v>
      </c>
      <c r="D79" s="84" t="s">
        <v>44</v>
      </c>
      <c r="E79" s="84">
        <v>32746353</v>
      </c>
      <c r="F79" s="84">
        <v>78197434</v>
      </c>
      <c r="G79" s="84" t="s">
        <v>44</v>
      </c>
      <c r="H79" s="84" t="s">
        <v>44</v>
      </c>
      <c r="I79" s="84" t="s">
        <v>44</v>
      </c>
      <c r="J79" s="84" t="s">
        <v>44</v>
      </c>
      <c r="K79" s="84">
        <v>517324586</v>
      </c>
      <c r="L79" s="84" t="s">
        <v>44</v>
      </c>
      <c r="M79" s="84" t="s">
        <v>44</v>
      </c>
      <c r="N79" s="84" t="s">
        <v>44</v>
      </c>
      <c r="P79" s="86">
        <v>36434</v>
      </c>
      <c r="Q79" s="87" t="str">
        <f t="shared" si="12"/>
        <v>N/E</v>
      </c>
      <c r="R79" s="87" t="str">
        <f t="shared" si="2"/>
        <v>N/E</v>
      </c>
      <c r="S79" s="87">
        <f t="shared" si="3"/>
        <v>80855748.242811561</v>
      </c>
      <c r="T79" s="87">
        <f t="shared" si="4"/>
        <v>193081410.82879895</v>
      </c>
      <c r="U79" s="87" t="str">
        <f t="shared" si="5"/>
        <v>N/E</v>
      </c>
      <c r="V79" s="87" t="str">
        <f t="shared" si="6"/>
        <v>N/E</v>
      </c>
      <c r="W79" s="87" t="str">
        <f t="shared" si="7"/>
        <v>N/E</v>
      </c>
      <c r="X79" s="87" t="str">
        <f t="shared" si="8"/>
        <v>N/E</v>
      </c>
      <c r="Z79" s="88">
        <v>43739</v>
      </c>
      <c r="AA79" s="89">
        <f t="shared" si="34"/>
        <v>7283.3152129626887</v>
      </c>
      <c r="AB79" s="89">
        <f t="shared" si="35"/>
        <v>5012.2185859413594</v>
      </c>
      <c r="AC79" s="89">
        <f t="shared" si="36"/>
        <v>1137.3826003446788</v>
      </c>
      <c r="AD79" s="89">
        <f t="shared" si="37"/>
        <v>940.06533451049233</v>
      </c>
      <c r="AE79" s="89">
        <f t="shared" si="38"/>
        <v>2778.535527862166</v>
      </c>
      <c r="AF79" s="89">
        <f t="shared" si="39"/>
        <v>113.58508528922611</v>
      </c>
      <c r="AG79" s="89">
        <f t="shared" si="40"/>
        <v>311.56186809077246</v>
      </c>
      <c r="AH79" s="89">
        <f t="shared" si="41"/>
        <v>1566.0970474028495</v>
      </c>
      <c r="AV79" s="86">
        <v>36434</v>
      </c>
      <c r="AW79" s="76">
        <v>43.508851</v>
      </c>
      <c r="AX79" s="76">
        <v>47.653205999999997</v>
      </c>
      <c r="AY79" s="76">
        <v>43.508851</v>
      </c>
      <c r="AZ79" s="76">
        <v>47.653205999999997</v>
      </c>
      <c r="BA79" s="76">
        <v>46.899709999999999</v>
      </c>
      <c r="BB79" s="76">
        <v>36.815136000000003</v>
      </c>
      <c r="BC79" s="76">
        <v>56.465839000000003</v>
      </c>
      <c r="BD79" s="76">
        <v>47.776558999999999</v>
      </c>
      <c r="BE79" s="76">
        <v>53.526479999999999</v>
      </c>
      <c r="BF79" s="76">
        <v>31.627991000000002</v>
      </c>
      <c r="BG79" s="76">
        <v>48.267449999999997</v>
      </c>
      <c r="BH79" s="76">
        <v>32.452803000000003</v>
      </c>
      <c r="BI79" s="76">
        <v>34.771487</v>
      </c>
      <c r="BJ79" s="76">
        <v>34.491385000000001</v>
      </c>
      <c r="BK79" s="76">
        <v>34.919097999999998</v>
      </c>
      <c r="BL79" s="76">
        <v>30.584620999999999</v>
      </c>
      <c r="BM79" s="76">
        <v>26.832450000000001</v>
      </c>
      <c r="BN79" s="76">
        <v>37.975819000000001</v>
      </c>
      <c r="BO79" s="91">
        <f t="shared" si="11"/>
        <v>40.499721679232991</v>
      </c>
    </row>
    <row r="80" spans="1:67" hidden="1" x14ac:dyDescent="0.3">
      <c r="A80" s="104">
        <v>36465</v>
      </c>
      <c r="B80" s="84" t="s">
        <v>44</v>
      </c>
      <c r="C80" s="84" t="s">
        <v>44</v>
      </c>
      <c r="D80" s="84" t="s">
        <v>44</v>
      </c>
      <c r="E80" s="84">
        <v>34353521</v>
      </c>
      <c r="F80" s="84">
        <v>77853395</v>
      </c>
      <c r="G80" s="84" t="s">
        <v>44</v>
      </c>
      <c r="H80" s="84" t="s">
        <v>44</v>
      </c>
      <c r="I80" s="84" t="s">
        <v>44</v>
      </c>
      <c r="J80" s="84" t="s">
        <v>44</v>
      </c>
      <c r="K80" s="84">
        <v>524090497</v>
      </c>
      <c r="L80" s="84" t="s">
        <v>44</v>
      </c>
      <c r="M80" s="84" t="s">
        <v>44</v>
      </c>
      <c r="N80" s="84" t="s">
        <v>44</v>
      </c>
      <c r="P80" s="86">
        <v>36465</v>
      </c>
      <c r="Q80" s="87" t="str">
        <f t="shared" si="12"/>
        <v>N/E</v>
      </c>
      <c r="R80" s="87" t="str">
        <f t="shared" si="2"/>
        <v>N/E</v>
      </c>
      <c r="S80" s="87">
        <f t="shared" si="3"/>
        <v>84076398.62728478</v>
      </c>
      <c r="T80" s="87">
        <f t="shared" si="4"/>
        <v>190537472.78211918</v>
      </c>
      <c r="U80" s="87" t="str">
        <f t="shared" si="5"/>
        <v>N/E</v>
      </c>
      <c r="V80" s="87" t="str">
        <f t="shared" si="6"/>
        <v>N/E</v>
      </c>
      <c r="W80" s="87" t="str">
        <f t="shared" si="7"/>
        <v>N/E</v>
      </c>
      <c r="X80" s="87" t="str">
        <f t="shared" si="8"/>
        <v>N/E</v>
      </c>
      <c r="Z80" s="88">
        <v>43770</v>
      </c>
      <c r="AA80" s="89">
        <f t="shared" si="34"/>
        <v>7407.7142805939475</v>
      </c>
      <c r="AB80" s="89">
        <f t="shared" si="35"/>
        <v>5047.4773998471701</v>
      </c>
      <c r="AC80" s="89">
        <f t="shared" si="36"/>
        <v>1152.756929733165</v>
      </c>
      <c r="AD80" s="89">
        <f t="shared" si="37"/>
        <v>942.74256974446109</v>
      </c>
      <c r="AE80" s="89">
        <f t="shared" si="38"/>
        <v>2791.7573096884553</v>
      </c>
      <c r="AF80" s="89">
        <f t="shared" si="39"/>
        <v>117.64338925151405</v>
      </c>
      <c r="AG80" s="89">
        <f t="shared" si="40"/>
        <v>317.03768605186718</v>
      </c>
      <c r="AH80" s="89">
        <f t="shared" si="41"/>
        <v>1641.0312674890361</v>
      </c>
      <c r="AV80" s="86">
        <v>36465</v>
      </c>
      <c r="AW80" s="76">
        <v>43.895775999999998</v>
      </c>
      <c r="AX80" s="76">
        <v>47.955931</v>
      </c>
      <c r="AY80" s="76">
        <v>43.895775999999998</v>
      </c>
      <c r="AZ80" s="76">
        <v>47.955931</v>
      </c>
      <c r="BA80" s="76">
        <v>47.256616000000001</v>
      </c>
      <c r="BB80" s="76">
        <v>37.012805</v>
      </c>
      <c r="BC80" s="76">
        <v>56.995049999999999</v>
      </c>
      <c r="BD80" s="76">
        <v>48.008040999999999</v>
      </c>
      <c r="BE80" s="76">
        <v>53.801594000000001</v>
      </c>
      <c r="BF80" s="76">
        <v>31.628133999999999</v>
      </c>
      <c r="BG80" s="76">
        <v>48.535564999999998</v>
      </c>
      <c r="BH80" s="76">
        <v>32.984076999999999</v>
      </c>
      <c r="BI80" s="76">
        <v>34.761696000000001</v>
      </c>
      <c r="BJ80" s="76">
        <v>34.429541</v>
      </c>
      <c r="BK80" s="76">
        <v>34.942456</v>
      </c>
      <c r="BL80" s="76">
        <v>31.546427000000001</v>
      </c>
      <c r="BM80" s="76">
        <v>28.189402999999999</v>
      </c>
      <c r="BN80" s="76">
        <v>38.309947999999999</v>
      </c>
      <c r="BO80" s="91">
        <f t="shared" si="11"/>
        <v>40.859886437680345</v>
      </c>
    </row>
    <row r="81" spans="1:67" hidden="1" x14ac:dyDescent="0.3">
      <c r="A81" s="85">
        <v>36495</v>
      </c>
      <c r="B81" s="84" t="s">
        <v>44</v>
      </c>
      <c r="C81" s="84" t="s">
        <v>44</v>
      </c>
      <c r="D81" s="84" t="s">
        <v>44</v>
      </c>
      <c r="E81" s="84">
        <v>34458846</v>
      </c>
      <c r="F81" s="84">
        <v>77182253</v>
      </c>
      <c r="G81" s="84" t="s">
        <v>44</v>
      </c>
      <c r="H81" s="84" t="s">
        <v>44</v>
      </c>
      <c r="I81" s="84" t="s">
        <v>44</v>
      </c>
      <c r="J81" s="84" t="s">
        <v>44</v>
      </c>
      <c r="K81" s="84">
        <v>522500373</v>
      </c>
      <c r="L81" s="84" t="s">
        <v>44</v>
      </c>
      <c r="M81" s="84" t="s">
        <v>44</v>
      </c>
      <c r="N81" s="84" t="s">
        <v>44</v>
      </c>
      <c r="P81" s="86">
        <v>36495</v>
      </c>
      <c r="Q81" s="87" t="str">
        <f t="shared" si="12"/>
        <v>N/E</v>
      </c>
      <c r="R81" s="87" t="str">
        <f t="shared" si="2"/>
        <v>N/E</v>
      </c>
      <c r="S81" s="87">
        <f t="shared" si="3"/>
        <v>83497704.769692987</v>
      </c>
      <c r="T81" s="87">
        <f t="shared" si="4"/>
        <v>187021381.22831365</v>
      </c>
      <c r="U81" s="87" t="str">
        <f t="shared" si="5"/>
        <v>N/E</v>
      </c>
      <c r="V81" s="87" t="str">
        <f t="shared" si="6"/>
        <v>N/E</v>
      </c>
      <c r="W81" s="87" t="str">
        <f t="shared" si="7"/>
        <v>N/E</v>
      </c>
      <c r="X81" s="87" t="str">
        <f t="shared" si="8"/>
        <v>N/E</v>
      </c>
      <c r="Z81" s="88">
        <v>43800</v>
      </c>
      <c r="AA81" s="89">
        <f>Q321/$AD$19</f>
        <v>7231.9572908654454</v>
      </c>
      <c r="AB81" s="89">
        <f t="shared" si="35"/>
        <v>4974.996425238829</v>
      </c>
      <c r="AC81" s="89">
        <f t="shared" si="36"/>
        <v>1129.8014357370628</v>
      </c>
      <c r="AD81" s="89">
        <f t="shared" si="37"/>
        <v>943.97389885258758</v>
      </c>
      <c r="AE81" s="89">
        <f t="shared" si="38"/>
        <v>2734.3170266866164</v>
      </c>
      <c r="AF81" s="89">
        <f t="shared" si="39"/>
        <v>124.29955338012348</v>
      </c>
      <c r="AG81" s="89">
        <f t="shared" si="40"/>
        <v>324.65661087705553</v>
      </c>
      <c r="AH81" s="89">
        <f t="shared" si="41"/>
        <v>1521.9767114329679</v>
      </c>
      <c r="AV81" s="86">
        <v>36495</v>
      </c>
      <c r="AW81" s="76">
        <v>44.335515999999998</v>
      </c>
      <c r="AX81" s="76">
        <v>48.343133000000002</v>
      </c>
      <c r="AY81" s="76">
        <v>44.335515999999998</v>
      </c>
      <c r="AZ81" s="76">
        <v>48.343133000000002</v>
      </c>
      <c r="BA81" s="76">
        <v>47.579855000000002</v>
      </c>
      <c r="BB81" s="76">
        <v>37.258369999999999</v>
      </c>
      <c r="BC81" s="76">
        <v>57.394075999999998</v>
      </c>
      <c r="BD81" s="76">
        <v>48.466894000000003</v>
      </c>
      <c r="BE81" s="76">
        <v>54.192976999999999</v>
      </c>
      <c r="BF81" s="76">
        <v>31.633447</v>
      </c>
      <c r="BG81" s="76">
        <v>49.196114000000001</v>
      </c>
      <c r="BH81" s="76">
        <v>33.501446000000001</v>
      </c>
      <c r="BI81" s="76">
        <v>35.320788</v>
      </c>
      <c r="BJ81" s="76">
        <v>35.556767999999998</v>
      </c>
      <c r="BK81" s="76">
        <v>35.139360000000003</v>
      </c>
      <c r="BL81" s="76">
        <v>32.030222999999999</v>
      </c>
      <c r="BM81" s="76">
        <v>28.924510000000001</v>
      </c>
      <c r="BN81" s="76">
        <v>38.389938000000001</v>
      </c>
      <c r="BO81" s="91">
        <f t="shared" si="11"/>
        <v>41.269213441310619</v>
      </c>
    </row>
    <row r="82" spans="1:67" hidden="1" x14ac:dyDescent="0.3">
      <c r="A82" s="92">
        <v>36526</v>
      </c>
      <c r="B82" s="84" t="s">
        <v>44</v>
      </c>
      <c r="C82" s="84" t="s">
        <v>44</v>
      </c>
      <c r="D82" s="84" t="s">
        <v>44</v>
      </c>
      <c r="E82" s="84">
        <v>33182870</v>
      </c>
      <c r="F82" s="84">
        <v>76697740</v>
      </c>
      <c r="G82" s="84" t="s">
        <v>44</v>
      </c>
      <c r="H82" s="84" t="s">
        <v>44</v>
      </c>
      <c r="I82" s="84" t="s">
        <v>44</v>
      </c>
      <c r="J82" s="84" t="s">
        <v>44</v>
      </c>
      <c r="K82" s="84">
        <v>516957863</v>
      </c>
      <c r="L82" s="84" t="s">
        <v>44</v>
      </c>
      <c r="M82" s="84" t="s">
        <v>44</v>
      </c>
      <c r="N82" s="84" t="s">
        <v>44</v>
      </c>
      <c r="P82" s="86">
        <v>36526</v>
      </c>
      <c r="Q82" s="87" t="str">
        <f t="shared" si="12"/>
        <v>N/E</v>
      </c>
      <c r="R82" s="87" t="str">
        <f t="shared" si="2"/>
        <v>N/E</v>
      </c>
      <c r="S82" s="87">
        <f t="shared" si="3"/>
        <v>79340526.852052346</v>
      </c>
      <c r="T82" s="87">
        <f t="shared" si="4"/>
        <v>183384954.34426647</v>
      </c>
      <c r="U82" s="87" t="str">
        <f t="shared" si="5"/>
        <v>N/E</v>
      </c>
      <c r="V82" s="87" t="str">
        <f t="shared" si="6"/>
        <v>N/E</v>
      </c>
      <c r="W82" s="87" t="str">
        <f t="shared" si="7"/>
        <v>N/E</v>
      </c>
      <c r="X82" s="87" t="str">
        <f t="shared" si="8"/>
        <v>N/E</v>
      </c>
      <c r="Z82" s="88">
        <v>43831</v>
      </c>
      <c r="AA82" s="89">
        <f t="shared" si="34"/>
        <v>7159.153914237977</v>
      </c>
      <c r="AB82" s="89">
        <f t="shared" si="35"/>
        <v>4951.1874424557755</v>
      </c>
      <c r="AC82" s="89">
        <f t="shared" si="36"/>
        <v>1117.986631985777</v>
      </c>
      <c r="AD82" s="89">
        <f t="shared" si="37"/>
        <v>944.29992556248646</v>
      </c>
      <c r="AE82" s="89">
        <f t="shared" si="38"/>
        <v>2727.1982999244692</v>
      </c>
      <c r="AF82" s="89">
        <f t="shared" si="39"/>
        <v>119.05258936963934</v>
      </c>
      <c r="AG82" s="89">
        <f t="shared" si="40"/>
        <v>320.29480366567395</v>
      </c>
      <c r="AH82" s="89">
        <f t="shared" si="41"/>
        <v>1484.9150923384404</v>
      </c>
      <c r="AV82" s="86">
        <v>36526</v>
      </c>
      <c r="AW82" s="76">
        <v>44.93083</v>
      </c>
      <c r="AX82" s="76">
        <v>48.969169999999998</v>
      </c>
      <c r="AY82" s="76">
        <v>44.93083</v>
      </c>
      <c r="AZ82" s="76">
        <v>48.969169999999998</v>
      </c>
      <c r="BA82" s="76">
        <v>48.13456</v>
      </c>
      <c r="BB82" s="76">
        <v>37.869812000000003</v>
      </c>
      <c r="BC82" s="76">
        <v>57.849611000000003</v>
      </c>
      <c r="BD82" s="76">
        <v>49.169590999999997</v>
      </c>
      <c r="BE82" s="76">
        <v>54.831037000000002</v>
      </c>
      <c r="BF82" s="76">
        <v>31.901764</v>
      </c>
      <c r="BG82" s="76">
        <v>50.093902999999997</v>
      </c>
      <c r="BH82" s="76">
        <v>33.997197999999997</v>
      </c>
      <c r="BI82" s="76">
        <v>35.656675999999997</v>
      </c>
      <c r="BJ82" s="76">
        <v>35.932079999999999</v>
      </c>
      <c r="BK82" s="76">
        <v>35.449852</v>
      </c>
      <c r="BL82" s="76">
        <v>32.652954999999999</v>
      </c>
      <c r="BM82" s="76">
        <v>29.224948000000001</v>
      </c>
      <c r="BN82" s="76">
        <v>39.575322999999997</v>
      </c>
      <c r="BO82" s="91">
        <f t="shared" si="11"/>
        <v>41.82335474262311</v>
      </c>
    </row>
    <row r="83" spans="1:67" hidden="1" x14ac:dyDescent="0.3">
      <c r="A83" s="93">
        <v>36557</v>
      </c>
      <c r="B83" s="84" t="s">
        <v>44</v>
      </c>
      <c r="C83" s="84" t="s">
        <v>44</v>
      </c>
      <c r="D83" s="84" t="s">
        <v>44</v>
      </c>
      <c r="E83" s="84">
        <v>32975582</v>
      </c>
      <c r="F83" s="84">
        <v>74248599</v>
      </c>
      <c r="G83" s="84" t="s">
        <v>44</v>
      </c>
      <c r="H83" s="84" t="s">
        <v>44</v>
      </c>
      <c r="I83" s="84" t="s">
        <v>44</v>
      </c>
      <c r="J83" s="84" t="s">
        <v>44</v>
      </c>
      <c r="K83" s="84">
        <v>519088652</v>
      </c>
      <c r="L83" s="84" t="s">
        <v>44</v>
      </c>
      <c r="M83" s="84" t="s">
        <v>44</v>
      </c>
      <c r="N83" s="84" t="s">
        <v>44</v>
      </c>
      <c r="P83" s="86">
        <v>36557</v>
      </c>
      <c r="Q83" s="87" t="str">
        <f t="shared" si="12"/>
        <v>N/E</v>
      </c>
      <c r="R83" s="87" t="str">
        <f t="shared" si="2"/>
        <v>N/E</v>
      </c>
      <c r="S83" s="87">
        <f t="shared" si="3"/>
        <v>78151670.59995085</v>
      </c>
      <c r="T83" s="87">
        <f t="shared" si="4"/>
        <v>175968146.72007427</v>
      </c>
      <c r="U83" s="87" t="str">
        <f t="shared" si="5"/>
        <v>N/E</v>
      </c>
      <c r="V83" s="87" t="str">
        <f t="shared" si="6"/>
        <v>N/E</v>
      </c>
      <c r="W83" s="87" t="str">
        <f t="shared" si="7"/>
        <v>N/E</v>
      </c>
      <c r="X83" s="87" t="str">
        <f t="shared" si="8"/>
        <v>N/E</v>
      </c>
      <c r="Z83" s="88">
        <v>43862</v>
      </c>
      <c r="AA83" s="89">
        <f t="shared" si="34"/>
        <v>7211.4420075720618</v>
      </c>
      <c r="AB83" s="89">
        <f t="shared" si="35"/>
        <v>4974.6526643891339</v>
      </c>
      <c r="AC83" s="89">
        <f t="shared" si="36"/>
        <v>1113.2363330378244</v>
      </c>
      <c r="AD83" s="89">
        <f t="shared" si="37"/>
        <v>945.15155846223661</v>
      </c>
      <c r="AE83" s="89">
        <f t="shared" si="38"/>
        <v>2753.7886314775142</v>
      </c>
      <c r="AF83" s="89">
        <f t="shared" si="39"/>
        <v>119.75654145711908</v>
      </c>
      <c r="AG83" s="89">
        <f t="shared" si="40"/>
        <v>317.51240782316239</v>
      </c>
      <c r="AH83" s="89">
        <f t="shared" si="41"/>
        <v>1519.8804094412897</v>
      </c>
      <c r="AV83" s="86">
        <v>36557</v>
      </c>
      <c r="AW83" s="76">
        <v>45.32938</v>
      </c>
      <c r="AX83" s="76">
        <v>49.507967999999998</v>
      </c>
      <c r="AY83" s="76">
        <v>45.32938</v>
      </c>
      <c r="AZ83" s="76">
        <v>49.507967999999998</v>
      </c>
      <c r="BA83" s="76">
        <v>48.651394000000003</v>
      </c>
      <c r="BB83" s="76">
        <v>38.316538000000001</v>
      </c>
      <c r="BC83" s="76">
        <v>58.422378999999999</v>
      </c>
      <c r="BD83" s="76">
        <v>49.726207000000002</v>
      </c>
      <c r="BE83" s="76">
        <v>55.392364000000001</v>
      </c>
      <c r="BF83" s="76">
        <v>32.192771999999998</v>
      </c>
      <c r="BG83" s="76">
        <v>50.733192000000003</v>
      </c>
      <c r="BH83" s="76">
        <v>34.089599</v>
      </c>
      <c r="BI83" s="76">
        <v>35.241140999999999</v>
      </c>
      <c r="BJ83" s="76">
        <v>34.309488000000002</v>
      </c>
      <c r="BK83" s="76">
        <v>35.803137999999997</v>
      </c>
      <c r="BL83" s="76">
        <v>33.149796000000002</v>
      </c>
      <c r="BM83" s="76">
        <v>29.582910999999999</v>
      </c>
      <c r="BN83" s="76">
        <v>40.322848</v>
      </c>
      <c r="BO83" s="91">
        <f t="shared" si="11"/>
        <v>42.194340500791213</v>
      </c>
    </row>
    <row r="84" spans="1:67" hidden="1" x14ac:dyDescent="0.3">
      <c r="A84" s="94">
        <v>36586</v>
      </c>
      <c r="B84" s="84" t="s">
        <v>44</v>
      </c>
      <c r="C84" s="84" t="s">
        <v>44</v>
      </c>
      <c r="D84" s="84" t="s">
        <v>44</v>
      </c>
      <c r="E84" s="84">
        <v>33137116</v>
      </c>
      <c r="F84" s="84">
        <v>75848594</v>
      </c>
      <c r="G84" s="84" t="s">
        <v>44</v>
      </c>
      <c r="H84" s="84" t="s">
        <v>44</v>
      </c>
      <c r="I84" s="84" t="s">
        <v>44</v>
      </c>
      <c r="J84" s="84" t="s">
        <v>44</v>
      </c>
      <c r="K84" s="84">
        <v>523708262</v>
      </c>
      <c r="L84" s="84" t="s">
        <v>44</v>
      </c>
      <c r="M84" s="84" t="s">
        <v>44</v>
      </c>
      <c r="N84" s="84" t="s">
        <v>44</v>
      </c>
      <c r="P84" s="86">
        <v>36586</v>
      </c>
      <c r="Q84" s="87" t="str">
        <f t="shared" si="12"/>
        <v>N/E</v>
      </c>
      <c r="R84" s="87" t="str">
        <f t="shared" si="2"/>
        <v>N/E</v>
      </c>
      <c r="S84" s="87">
        <f t="shared" si="3"/>
        <v>78101517.875083968</v>
      </c>
      <c r="T84" s="87">
        <f t="shared" si="4"/>
        <v>178769037.11508828</v>
      </c>
      <c r="U84" s="87" t="str">
        <f t="shared" si="5"/>
        <v>N/E</v>
      </c>
      <c r="V84" s="87" t="str">
        <f t="shared" si="6"/>
        <v>N/E</v>
      </c>
      <c r="W84" s="87" t="str">
        <f t="shared" si="7"/>
        <v>N/E</v>
      </c>
      <c r="X84" s="87" t="str">
        <f t="shared" si="8"/>
        <v>N/E</v>
      </c>
      <c r="Z84" s="88">
        <v>43891</v>
      </c>
      <c r="AA84" s="89">
        <f t="shared" si="34"/>
        <v>7649.997110473053</v>
      </c>
      <c r="AB84" s="89">
        <f t="shared" si="35"/>
        <v>5275.378337328104</v>
      </c>
      <c r="AC84" s="89">
        <f t="shared" si="36"/>
        <v>1103.8249059137199</v>
      </c>
      <c r="AD84" s="89">
        <f t="shared" si="37"/>
        <v>953.44046366686007</v>
      </c>
      <c r="AE84" s="89">
        <f t="shared" si="38"/>
        <v>3050.2392446815743</v>
      </c>
      <c r="AF84" s="89">
        <f t="shared" si="39"/>
        <v>124.70472549804377</v>
      </c>
      <c r="AG84" s="89">
        <f t="shared" si="40"/>
        <v>314.33578075768924</v>
      </c>
      <c r="AH84" s="89">
        <f t="shared" si="41"/>
        <v>1659.1068743044609</v>
      </c>
      <c r="AV84" s="86">
        <v>36586</v>
      </c>
      <c r="AW84" s="76">
        <v>45.580680999999998</v>
      </c>
      <c r="AX84" s="76">
        <v>49.828170999999998</v>
      </c>
      <c r="AY84" s="76">
        <v>45.580680999999998</v>
      </c>
      <c r="AZ84" s="76">
        <v>49.828170999999998</v>
      </c>
      <c r="BA84" s="76">
        <v>49.000163999999998</v>
      </c>
      <c r="BB84" s="76">
        <v>38.597265999999998</v>
      </c>
      <c r="BC84" s="76">
        <v>58.833900999999997</v>
      </c>
      <c r="BD84" s="76">
        <v>50.006160000000001</v>
      </c>
      <c r="BE84" s="76">
        <v>55.708654000000003</v>
      </c>
      <c r="BF84" s="76">
        <v>32.208672999999997</v>
      </c>
      <c r="BG84" s="76">
        <v>51.066496000000001</v>
      </c>
      <c r="BH84" s="76">
        <v>34.186920000000001</v>
      </c>
      <c r="BI84" s="76">
        <v>35.022978999999999</v>
      </c>
      <c r="BJ84" s="76">
        <v>33.463394000000001</v>
      </c>
      <c r="BK84" s="76">
        <v>35.984931000000003</v>
      </c>
      <c r="BL84" s="76">
        <v>33.498292999999997</v>
      </c>
      <c r="BM84" s="76">
        <v>30.002616</v>
      </c>
      <c r="BN84" s="76">
        <v>40.564543999999998</v>
      </c>
      <c r="BO84" s="91">
        <f t="shared" si="11"/>
        <v>42.428261193335196</v>
      </c>
    </row>
    <row r="85" spans="1:67" hidden="1" x14ac:dyDescent="0.3">
      <c r="A85" s="95">
        <v>36617</v>
      </c>
      <c r="B85" s="84" t="s">
        <v>44</v>
      </c>
      <c r="C85" s="84" t="s">
        <v>44</v>
      </c>
      <c r="D85" s="84" t="s">
        <v>44</v>
      </c>
      <c r="E85" s="84">
        <v>34178691</v>
      </c>
      <c r="F85" s="84">
        <v>75009813</v>
      </c>
      <c r="G85" s="84" t="s">
        <v>44</v>
      </c>
      <c r="H85" s="84" t="s">
        <v>44</v>
      </c>
      <c r="I85" s="84" t="s">
        <v>44</v>
      </c>
      <c r="J85" s="84" t="s">
        <v>44</v>
      </c>
      <c r="K85" s="84">
        <v>515031149</v>
      </c>
      <c r="L85" s="84" t="s">
        <v>44</v>
      </c>
      <c r="M85" s="84" t="s">
        <v>44</v>
      </c>
      <c r="N85" s="84" t="s">
        <v>44</v>
      </c>
      <c r="P85" s="86">
        <v>36617</v>
      </c>
      <c r="Q85" s="87" t="str">
        <f t="shared" ref="Q85:Q148" si="42">IF(B85="N/E","N/E",B85*(100/$BO85))</f>
        <v>N/E</v>
      </c>
      <c r="R85" s="87" t="str">
        <f t="shared" ref="R85:R148" si="43">IF(C85="N/E","N/E",C85*(100/$BO85))</f>
        <v>N/E</v>
      </c>
      <c r="S85" s="87">
        <f t="shared" ref="S85:S148" si="44">IF(E85="N/E","N/E",E85*(100/$BO85))</f>
        <v>80100683.514783949</v>
      </c>
      <c r="T85" s="87">
        <f t="shared" ref="T85:T148" si="45">IF(F85="N/E","N/E",F85*(100/$BO85))</f>
        <v>175791907.6425755</v>
      </c>
      <c r="U85" s="87" t="str">
        <f t="shared" ref="U85:U148" si="46">IF(G85="N/E","N/E",G85*(100/$BO85))</f>
        <v>N/E</v>
      </c>
      <c r="V85" s="87" t="str">
        <f t="shared" ref="V85:V148" si="47">IF(J85="N/E","N/E",J85*(100/$BO85))</f>
        <v>N/E</v>
      </c>
      <c r="W85" s="87" t="str">
        <f t="shared" ref="W85:W148" si="48">IF(L85="N/E","N/E",L85*(100/$BO85))</f>
        <v>N/E</v>
      </c>
      <c r="X85" s="87" t="str">
        <f t="shared" ref="X85:X148" si="49">IF(M85="N/E","N/E",M85*(100/$BO85))</f>
        <v>N/E</v>
      </c>
      <c r="Z85" s="88">
        <v>43922</v>
      </c>
      <c r="AA85" s="89">
        <f t="shared" si="34"/>
        <v>7942.583421539689</v>
      </c>
      <c r="AB85" s="89">
        <f t="shared" si="35"/>
        <v>5399.2354465456947</v>
      </c>
      <c r="AC85" s="89">
        <f t="shared" si="36"/>
        <v>1088.92217433275</v>
      </c>
      <c r="AD85" s="89">
        <f t="shared" si="37"/>
        <v>966.59091462701508</v>
      </c>
      <c r="AE85" s="89">
        <f t="shared" si="38"/>
        <v>3174.5362756714094</v>
      </c>
      <c r="AF85" s="89">
        <f t="shared" si="39"/>
        <v>125.31035541950733</v>
      </c>
      <c r="AG85" s="89">
        <f t="shared" si="40"/>
        <v>316.03387126868699</v>
      </c>
      <c r="AH85" s="89">
        <f t="shared" si="41"/>
        <v>1796.809174463051</v>
      </c>
      <c r="AV85" s="86">
        <v>36617</v>
      </c>
      <c r="AW85" s="76">
        <v>45.840018000000001</v>
      </c>
      <c r="AX85" s="76">
        <v>50.089982999999997</v>
      </c>
      <c r="AY85" s="76">
        <v>45.840018000000001</v>
      </c>
      <c r="AZ85" s="76">
        <v>50.089982999999997</v>
      </c>
      <c r="BA85" s="76">
        <v>49.235287</v>
      </c>
      <c r="BB85" s="76">
        <v>38.772776999999998</v>
      </c>
      <c r="BC85" s="76">
        <v>59.127904999999998</v>
      </c>
      <c r="BD85" s="76">
        <v>50.296194</v>
      </c>
      <c r="BE85" s="76">
        <v>56.059294000000001</v>
      </c>
      <c r="BF85" s="76">
        <v>32.217913000000003</v>
      </c>
      <c r="BG85" s="76">
        <v>51.394571999999997</v>
      </c>
      <c r="BH85" s="76">
        <v>34.425075</v>
      </c>
      <c r="BI85" s="76">
        <v>35.343854</v>
      </c>
      <c r="BJ85" s="76">
        <v>34.487630000000003</v>
      </c>
      <c r="BK85" s="76">
        <v>35.857739000000002</v>
      </c>
      <c r="BL85" s="76">
        <v>33.670414000000001</v>
      </c>
      <c r="BM85" s="76">
        <v>30.193812999999999</v>
      </c>
      <c r="BN85" s="76">
        <v>40.710892999999999</v>
      </c>
      <c r="BO85" s="91">
        <f t="shared" ref="BO85:BO148" si="50">AW85/BO$18*100</f>
        <v>42.669662105557109</v>
      </c>
    </row>
    <row r="86" spans="1:67" hidden="1" x14ac:dyDescent="0.3">
      <c r="A86" s="96">
        <v>36647</v>
      </c>
      <c r="B86" s="84" t="s">
        <v>44</v>
      </c>
      <c r="C86" s="84" t="s">
        <v>44</v>
      </c>
      <c r="D86" s="84" t="s">
        <v>44</v>
      </c>
      <c r="E86" s="84">
        <v>35155801</v>
      </c>
      <c r="F86" s="84">
        <v>74664425</v>
      </c>
      <c r="G86" s="84" t="s">
        <v>44</v>
      </c>
      <c r="H86" s="84" t="s">
        <v>44</v>
      </c>
      <c r="I86" s="84" t="s">
        <v>44</v>
      </c>
      <c r="J86" s="84" t="s">
        <v>44</v>
      </c>
      <c r="K86" s="84">
        <v>499174498</v>
      </c>
      <c r="L86" s="84" t="s">
        <v>44</v>
      </c>
      <c r="M86" s="84" t="s">
        <v>44</v>
      </c>
      <c r="N86" s="84" t="s">
        <v>44</v>
      </c>
      <c r="P86" s="86">
        <v>36647</v>
      </c>
      <c r="Q86" s="87" t="str">
        <f t="shared" si="42"/>
        <v>N/E</v>
      </c>
      <c r="R86" s="87" t="str">
        <f t="shared" si="43"/>
        <v>N/E</v>
      </c>
      <c r="S86" s="87">
        <f t="shared" si="44"/>
        <v>82083775.438028067</v>
      </c>
      <c r="T86" s="87">
        <f t="shared" si="45"/>
        <v>174330771.04144174</v>
      </c>
      <c r="U86" s="87" t="str">
        <f t="shared" si="46"/>
        <v>N/E</v>
      </c>
      <c r="V86" s="87" t="str">
        <f t="shared" si="47"/>
        <v>N/E</v>
      </c>
      <c r="W86" s="87" t="str">
        <f t="shared" si="48"/>
        <v>N/E</v>
      </c>
      <c r="X86" s="87" t="str">
        <f t="shared" si="49"/>
        <v>N/E</v>
      </c>
      <c r="Z86" s="88">
        <v>43952</v>
      </c>
      <c r="AA86" s="89">
        <f t="shared" ref="AA86:AA90" si="51">Q326/$AD$19</f>
        <v>7865.1704828254933</v>
      </c>
      <c r="AB86" s="89">
        <f t="shared" si="35"/>
        <v>5294.8635432544597</v>
      </c>
      <c r="AC86" s="89">
        <f t="shared" si="36"/>
        <v>1075.362075716358</v>
      </c>
      <c r="AD86" s="89">
        <f t="shared" si="37"/>
        <v>971.97562183078685</v>
      </c>
      <c r="AE86" s="89">
        <f t="shared" si="38"/>
        <v>3080.8105705573553</v>
      </c>
      <c r="AF86" s="89">
        <f t="shared" si="39"/>
        <v>122.80191423456603</v>
      </c>
      <c r="AG86" s="89">
        <f t="shared" si="40"/>
        <v>316.93531041389571</v>
      </c>
      <c r="AH86" s="89">
        <f t="shared" si="41"/>
        <v>1812.5348079323107</v>
      </c>
      <c r="AV86" s="86">
        <v>36647</v>
      </c>
      <c r="AW86" s="76">
        <v>46.011378999999998</v>
      </c>
      <c r="AX86" s="76">
        <v>50.309097000000001</v>
      </c>
      <c r="AY86" s="76">
        <v>46.011378999999998</v>
      </c>
      <c r="AZ86" s="76">
        <v>50.309097000000001</v>
      </c>
      <c r="BA86" s="76">
        <v>49.461958000000003</v>
      </c>
      <c r="BB86" s="76">
        <v>38.909748</v>
      </c>
      <c r="BC86" s="76">
        <v>59.450218</v>
      </c>
      <c r="BD86" s="76">
        <v>50.502411000000002</v>
      </c>
      <c r="BE86" s="76">
        <v>56.362827000000003</v>
      </c>
      <c r="BF86" s="76">
        <v>32.350315000000002</v>
      </c>
      <c r="BG86" s="76">
        <v>51.542667999999999</v>
      </c>
      <c r="BH86" s="76">
        <v>34.489851000000002</v>
      </c>
      <c r="BI86" s="76">
        <v>35.870278999999996</v>
      </c>
      <c r="BJ86" s="76">
        <v>35.382469999999998</v>
      </c>
      <c r="BK86" s="76">
        <v>36.149154000000003</v>
      </c>
      <c r="BL86" s="76">
        <v>33.367505000000001</v>
      </c>
      <c r="BM86" s="76">
        <v>29.614463000000001</v>
      </c>
      <c r="BN86" s="76">
        <v>40.860430000000001</v>
      </c>
      <c r="BO86" s="91">
        <f t="shared" si="50"/>
        <v>42.829171553569765</v>
      </c>
    </row>
    <row r="87" spans="1:67" hidden="1" x14ac:dyDescent="0.3">
      <c r="A87" s="97">
        <v>36678</v>
      </c>
      <c r="B87" s="84" t="s">
        <v>44</v>
      </c>
      <c r="C87" s="84" t="s">
        <v>44</v>
      </c>
      <c r="D87" s="84" t="s">
        <v>44</v>
      </c>
      <c r="E87" s="84">
        <v>35877464</v>
      </c>
      <c r="F87" s="84">
        <v>70840784</v>
      </c>
      <c r="G87" s="84" t="s">
        <v>44</v>
      </c>
      <c r="H87" s="84" t="s">
        <v>44</v>
      </c>
      <c r="I87" s="84" t="s">
        <v>44</v>
      </c>
      <c r="J87" s="84" t="s">
        <v>44</v>
      </c>
      <c r="K87" s="84">
        <v>502985844</v>
      </c>
      <c r="L87" s="84" t="s">
        <v>44</v>
      </c>
      <c r="M87" s="84" t="s">
        <v>44</v>
      </c>
      <c r="N87" s="84" t="s">
        <v>44</v>
      </c>
      <c r="P87" s="86">
        <v>36678</v>
      </c>
      <c r="Q87" s="87" t="str">
        <f t="shared" si="42"/>
        <v>N/E</v>
      </c>
      <c r="R87" s="87" t="str">
        <f t="shared" si="43"/>
        <v>N/E</v>
      </c>
      <c r="S87" s="87">
        <f t="shared" si="44"/>
        <v>83275486.55170089</v>
      </c>
      <c r="T87" s="87">
        <f t="shared" si="45"/>
        <v>164429145.69725293</v>
      </c>
      <c r="U87" s="87" t="str">
        <f t="shared" si="46"/>
        <v>N/E</v>
      </c>
      <c r="V87" s="87" t="str">
        <f t="shared" si="47"/>
        <v>N/E</v>
      </c>
      <c r="W87" s="87" t="str">
        <f t="shared" si="48"/>
        <v>N/E</v>
      </c>
      <c r="X87" s="87" t="str">
        <f t="shared" si="49"/>
        <v>N/E</v>
      </c>
      <c r="Z87" s="88">
        <v>43983</v>
      </c>
      <c r="AA87" s="89">
        <f t="shared" si="51"/>
        <v>7785.4632533239637</v>
      </c>
      <c r="AB87" s="89">
        <f t="shared" ref="AB87:AB89" si="52">R327/$AD$19</f>
        <v>5198.6621015305918</v>
      </c>
      <c r="AC87" s="89">
        <f t="shared" ref="AC87:AC88" si="53">S327/$AD$19</f>
        <v>1059.5301176439671</v>
      </c>
      <c r="AD87" s="89">
        <f t="shared" ref="AD87:AD91" si="54">T327/$AD$19</f>
        <v>972.74198855512759</v>
      </c>
      <c r="AE87" s="89">
        <f t="shared" ref="AE87:AE91" si="55">U327/$AD$19</f>
        <v>3016.5850182102804</v>
      </c>
      <c r="AF87" s="89">
        <f t="shared" ref="AF87:AF91" si="56">V327/$AD$19</f>
        <v>106.11007928950843</v>
      </c>
      <c r="AG87" s="89">
        <f t="shared" ref="AG87:AG91" si="57">W327/$AD$19</f>
        <v>306.60052598240634</v>
      </c>
      <c r="AH87" s="89">
        <f t="shared" ref="AH87:AH91" si="58">X327/$AD$19</f>
        <v>1822.3422195927601</v>
      </c>
      <c r="AV87" s="86">
        <v>36678</v>
      </c>
      <c r="AW87" s="76">
        <v>46.283920000000002</v>
      </c>
      <c r="AX87" s="76">
        <v>50.477975999999998</v>
      </c>
      <c r="AY87" s="76">
        <v>46.283920000000002</v>
      </c>
      <c r="AZ87" s="76">
        <v>50.477975999999998</v>
      </c>
      <c r="BA87" s="76">
        <v>49.571907000000003</v>
      </c>
      <c r="BB87" s="76">
        <v>38.947035999999997</v>
      </c>
      <c r="BC87" s="76">
        <v>59.641724000000004</v>
      </c>
      <c r="BD87" s="76">
        <v>50.740448000000001</v>
      </c>
      <c r="BE87" s="76">
        <v>56.646647999999999</v>
      </c>
      <c r="BF87" s="76">
        <v>32.438794999999999</v>
      </c>
      <c r="BG87" s="76">
        <v>51.790111000000003</v>
      </c>
      <c r="BH87" s="76">
        <v>34.952919000000001</v>
      </c>
      <c r="BI87" s="76">
        <v>36.633333999999998</v>
      </c>
      <c r="BJ87" s="76">
        <v>37.185715999999999</v>
      </c>
      <c r="BK87" s="76">
        <v>36.249313000000001</v>
      </c>
      <c r="BL87" s="76">
        <v>33.591363999999999</v>
      </c>
      <c r="BM87" s="76">
        <v>29.964769</v>
      </c>
      <c r="BN87" s="76">
        <v>40.880406999999998</v>
      </c>
      <c r="BO87" s="91">
        <f t="shared" si="50"/>
        <v>43.08286325979708</v>
      </c>
    </row>
    <row r="88" spans="1:67" hidden="1" x14ac:dyDescent="0.3">
      <c r="A88" s="98">
        <v>36708</v>
      </c>
      <c r="B88" s="84" t="s">
        <v>44</v>
      </c>
      <c r="C88" s="84" t="s">
        <v>44</v>
      </c>
      <c r="D88" s="84" t="s">
        <v>44</v>
      </c>
      <c r="E88" s="84">
        <v>37059397</v>
      </c>
      <c r="F88" s="84">
        <v>70383888</v>
      </c>
      <c r="G88" s="84" t="s">
        <v>44</v>
      </c>
      <c r="H88" s="84" t="s">
        <v>44</v>
      </c>
      <c r="I88" s="84" t="s">
        <v>44</v>
      </c>
      <c r="J88" s="84" t="s">
        <v>44</v>
      </c>
      <c r="K88" s="84">
        <v>500360469</v>
      </c>
      <c r="L88" s="84" t="s">
        <v>44</v>
      </c>
      <c r="M88" s="84" t="s">
        <v>44</v>
      </c>
      <c r="N88" s="84" t="s">
        <v>44</v>
      </c>
      <c r="P88" s="86">
        <v>36708</v>
      </c>
      <c r="Q88" s="87" t="str">
        <f t="shared" si="42"/>
        <v>N/E</v>
      </c>
      <c r="R88" s="87" t="str">
        <f t="shared" si="43"/>
        <v>N/E</v>
      </c>
      <c r="S88" s="87">
        <f t="shared" si="44"/>
        <v>85684639.520230353</v>
      </c>
      <c r="T88" s="87">
        <f t="shared" si="45"/>
        <v>162733842.41282356</v>
      </c>
      <c r="U88" s="87" t="str">
        <f t="shared" si="46"/>
        <v>N/E</v>
      </c>
      <c r="V88" s="87" t="str">
        <f t="shared" si="47"/>
        <v>N/E</v>
      </c>
      <c r="W88" s="87" t="str">
        <f t="shared" si="48"/>
        <v>N/E</v>
      </c>
      <c r="X88" s="87" t="str">
        <f t="shared" si="49"/>
        <v>N/E</v>
      </c>
      <c r="Z88" s="88">
        <v>44013</v>
      </c>
      <c r="AA88" s="89">
        <f t="shared" si="51"/>
        <v>7679.4974297388399</v>
      </c>
      <c r="AB88" s="89">
        <f>R328/$AD$19</f>
        <v>5071.180048919995</v>
      </c>
      <c r="AC88" s="89">
        <f t="shared" si="53"/>
        <v>1022.2354369193254</v>
      </c>
      <c r="AD88" s="89">
        <f t="shared" si="54"/>
        <v>976.1433175252223</v>
      </c>
      <c r="AE88" s="89">
        <f t="shared" si="55"/>
        <v>2931.6879150064215</v>
      </c>
      <c r="AF88" s="89">
        <f t="shared" si="56"/>
        <v>97.51974747850042</v>
      </c>
      <c r="AG88" s="89">
        <f t="shared" si="57"/>
        <v>300.53944747580135</v>
      </c>
      <c r="AH88" s="89">
        <f t="shared" si="58"/>
        <v>1857.2648470443205</v>
      </c>
      <c r="AV88" s="86">
        <v>36708</v>
      </c>
      <c r="AW88" s="76">
        <v>46.464466000000002</v>
      </c>
      <c r="AX88" s="76">
        <v>50.645767999999997</v>
      </c>
      <c r="AY88" s="76">
        <v>46.464466000000002</v>
      </c>
      <c r="AZ88" s="76">
        <v>50.645767999999997</v>
      </c>
      <c r="BA88" s="76">
        <v>49.681201000000001</v>
      </c>
      <c r="BB88" s="76">
        <v>39.004173000000002</v>
      </c>
      <c r="BC88" s="76">
        <v>59.807876</v>
      </c>
      <c r="BD88" s="76">
        <v>50.976886999999998</v>
      </c>
      <c r="BE88" s="76">
        <v>56.849376999999997</v>
      </c>
      <c r="BF88" s="76">
        <v>32.499085000000001</v>
      </c>
      <c r="BG88" s="76">
        <v>52.111674999999998</v>
      </c>
      <c r="BH88" s="76">
        <v>35.147376000000001</v>
      </c>
      <c r="BI88" s="76">
        <v>36.737324999999998</v>
      </c>
      <c r="BJ88" s="76">
        <v>37.523567999999997</v>
      </c>
      <c r="BK88" s="76">
        <v>36.204329000000001</v>
      </c>
      <c r="BL88" s="76">
        <v>33.857736000000003</v>
      </c>
      <c r="BM88" s="76">
        <v>30.361599999999999</v>
      </c>
      <c r="BN88" s="76">
        <v>40.937708000000001</v>
      </c>
      <c r="BO88" s="91">
        <f t="shared" si="50"/>
        <v>43.250922461137492</v>
      </c>
    </row>
    <row r="89" spans="1:67" hidden="1" x14ac:dyDescent="0.3">
      <c r="A89" s="101">
        <v>36739</v>
      </c>
      <c r="B89" s="84" t="s">
        <v>44</v>
      </c>
      <c r="C89" s="84" t="s">
        <v>44</v>
      </c>
      <c r="D89" s="84" t="s">
        <v>44</v>
      </c>
      <c r="E89" s="84">
        <v>38158410</v>
      </c>
      <c r="F89" s="84">
        <v>70018341</v>
      </c>
      <c r="G89" s="84" t="s">
        <v>44</v>
      </c>
      <c r="H89" s="84" t="s">
        <v>44</v>
      </c>
      <c r="I89" s="84" t="s">
        <v>44</v>
      </c>
      <c r="J89" s="84" t="s">
        <v>44</v>
      </c>
      <c r="K89" s="84">
        <v>494165143</v>
      </c>
      <c r="L89" s="84" t="s">
        <v>44</v>
      </c>
      <c r="M89" s="84" t="s">
        <v>44</v>
      </c>
      <c r="N89" s="84" t="s">
        <v>44</v>
      </c>
      <c r="P89" s="86">
        <v>36739</v>
      </c>
      <c r="Q89" s="87" t="str">
        <f t="shared" si="42"/>
        <v>N/E</v>
      </c>
      <c r="R89" s="87" t="str">
        <f t="shared" si="43"/>
        <v>N/E</v>
      </c>
      <c r="S89" s="87">
        <f t="shared" si="44"/>
        <v>87743511.368898615</v>
      </c>
      <c r="T89" s="87">
        <f t="shared" si="45"/>
        <v>161003959.53513053</v>
      </c>
      <c r="U89" s="87" t="str">
        <f t="shared" si="46"/>
        <v>N/E</v>
      </c>
      <c r="V89" s="87" t="str">
        <f t="shared" si="47"/>
        <v>N/E</v>
      </c>
      <c r="W89" s="87" t="str">
        <f t="shared" si="48"/>
        <v>N/E</v>
      </c>
      <c r="X89" s="87" t="str">
        <f t="shared" si="49"/>
        <v>N/E</v>
      </c>
      <c r="Z89" s="88">
        <v>44044</v>
      </c>
      <c r="AA89" s="89">
        <f t="shared" si="51"/>
        <v>7598.7881092588095</v>
      </c>
      <c r="AB89" s="89">
        <f t="shared" si="52"/>
        <v>5009.8950549596266</v>
      </c>
      <c r="AC89" s="89">
        <f>S329/$AD$19</f>
        <v>1018.2761418923303</v>
      </c>
      <c r="AD89" s="89">
        <f t="shared" si="54"/>
        <v>978.47933495295126</v>
      </c>
      <c r="AE89" s="89">
        <f t="shared" si="55"/>
        <v>2874.0013596972194</v>
      </c>
      <c r="AF89" s="89">
        <f t="shared" si="56"/>
        <v>95.540987708752439</v>
      </c>
      <c r="AG89" s="89">
        <f t="shared" si="57"/>
        <v>299.3523659064403</v>
      </c>
      <c r="AH89" s="89">
        <f t="shared" si="58"/>
        <v>1842.8840536437465</v>
      </c>
      <c r="AV89" s="86">
        <v>36739</v>
      </c>
      <c r="AW89" s="76">
        <v>46.719785000000002</v>
      </c>
      <c r="AX89" s="76">
        <v>50.857467999999997</v>
      </c>
      <c r="AY89" s="76">
        <v>46.719785000000002</v>
      </c>
      <c r="AZ89" s="76">
        <v>50.857467999999997</v>
      </c>
      <c r="BA89" s="76">
        <v>49.876657999999999</v>
      </c>
      <c r="BB89" s="76">
        <v>39.117026000000003</v>
      </c>
      <c r="BC89" s="76">
        <v>60.092143999999998</v>
      </c>
      <c r="BD89" s="76">
        <v>51.204887999999997</v>
      </c>
      <c r="BE89" s="76">
        <v>57.002589999999998</v>
      </c>
      <c r="BF89" s="76">
        <v>32.922339999999998</v>
      </c>
      <c r="BG89" s="76">
        <v>52.344031000000001</v>
      </c>
      <c r="BH89" s="76">
        <v>35.474187000000001</v>
      </c>
      <c r="BI89" s="76">
        <v>36.944110999999999</v>
      </c>
      <c r="BJ89" s="76">
        <v>38.240668999999997</v>
      </c>
      <c r="BK89" s="76">
        <v>36.086049000000003</v>
      </c>
      <c r="BL89" s="76">
        <v>34.279912000000003</v>
      </c>
      <c r="BM89" s="76">
        <v>30.919608</v>
      </c>
      <c r="BN89" s="76">
        <v>41.147419999999997</v>
      </c>
      <c r="BO89" s="91">
        <f t="shared" si="50"/>
        <v>43.488583263520439</v>
      </c>
    </row>
    <row r="90" spans="1:67" hidden="1" x14ac:dyDescent="0.3">
      <c r="A90" s="102">
        <v>36770</v>
      </c>
      <c r="B90" s="84" t="s">
        <v>44</v>
      </c>
      <c r="C90" s="84" t="s">
        <v>44</v>
      </c>
      <c r="D90" s="84" t="s">
        <v>44</v>
      </c>
      <c r="E90" s="84">
        <v>38564023</v>
      </c>
      <c r="F90" s="84">
        <v>68403906</v>
      </c>
      <c r="G90" s="84" t="s">
        <v>44</v>
      </c>
      <c r="H90" s="84" t="s">
        <v>44</v>
      </c>
      <c r="I90" s="84" t="s">
        <v>44</v>
      </c>
      <c r="J90" s="84" t="s">
        <v>44</v>
      </c>
      <c r="K90" s="84">
        <v>478787289</v>
      </c>
      <c r="L90" s="84" t="s">
        <v>44</v>
      </c>
      <c r="M90" s="84" t="s">
        <v>44</v>
      </c>
      <c r="N90" s="84" t="s">
        <v>44</v>
      </c>
      <c r="P90" s="86">
        <v>36770</v>
      </c>
      <c r="Q90" s="87" t="str">
        <f t="shared" si="42"/>
        <v>N/E</v>
      </c>
      <c r="R90" s="87" t="str">
        <f t="shared" si="43"/>
        <v>N/E</v>
      </c>
      <c r="S90" s="87">
        <f t="shared" si="44"/>
        <v>88033119.833946839</v>
      </c>
      <c r="T90" s="87">
        <f t="shared" si="45"/>
        <v>156150961.06565529</v>
      </c>
      <c r="U90" s="87" t="str">
        <f t="shared" si="46"/>
        <v>N/E</v>
      </c>
      <c r="V90" s="87" t="str">
        <f t="shared" si="47"/>
        <v>N/E</v>
      </c>
      <c r="W90" s="87" t="str">
        <f t="shared" si="48"/>
        <v>N/E</v>
      </c>
      <c r="X90" s="87" t="str">
        <f t="shared" si="49"/>
        <v>N/E</v>
      </c>
      <c r="Z90" s="88">
        <v>44075</v>
      </c>
      <c r="AA90" s="89">
        <f t="shared" si="51"/>
        <v>7584.9271794577944</v>
      </c>
      <c r="AB90" s="89">
        <f>R330/$AD$19</f>
        <v>4959.3728335440364</v>
      </c>
      <c r="AC90" s="89">
        <f>S330/$AD$19</f>
        <v>1015.6737933414729</v>
      </c>
      <c r="AD90" s="89">
        <f t="shared" si="54"/>
        <v>985.54906756090782</v>
      </c>
      <c r="AE90" s="89">
        <f t="shared" si="55"/>
        <v>2820.2241684935348</v>
      </c>
      <c r="AF90" s="89">
        <f t="shared" si="56"/>
        <v>94.26426539763581</v>
      </c>
      <c r="AG90" s="89">
        <f t="shared" si="57"/>
        <v>300.07234341112155</v>
      </c>
      <c r="AH90" s="89">
        <f t="shared" si="58"/>
        <v>1915.8763278680835</v>
      </c>
      <c r="AV90" s="86">
        <v>36770</v>
      </c>
      <c r="AW90" s="76">
        <v>47.061072000000003</v>
      </c>
      <c r="AX90" s="76">
        <v>51.249209</v>
      </c>
      <c r="AY90" s="76">
        <v>47.061072000000003</v>
      </c>
      <c r="AZ90" s="76">
        <v>51.249209</v>
      </c>
      <c r="BA90" s="76">
        <v>50.049120000000002</v>
      </c>
      <c r="BB90" s="76">
        <v>39.285684000000003</v>
      </c>
      <c r="BC90" s="76">
        <v>60.259641000000002</v>
      </c>
      <c r="BD90" s="76">
        <v>51.85792</v>
      </c>
      <c r="BE90" s="76">
        <v>57.171722000000003</v>
      </c>
      <c r="BF90" s="76">
        <v>36.396394999999998</v>
      </c>
      <c r="BG90" s="76">
        <v>52.534598000000003</v>
      </c>
      <c r="BH90" s="76">
        <v>35.692746</v>
      </c>
      <c r="BI90" s="76">
        <v>36.916206000000003</v>
      </c>
      <c r="BJ90" s="76">
        <v>38.357636999999997</v>
      </c>
      <c r="BK90" s="76">
        <v>35.965935999999999</v>
      </c>
      <c r="BL90" s="76">
        <v>34.694602000000003</v>
      </c>
      <c r="BM90" s="76">
        <v>31.504947999999999</v>
      </c>
      <c r="BN90" s="76">
        <v>41.291013</v>
      </c>
      <c r="BO90" s="91">
        <f t="shared" si="50"/>
        <v>43.806266406031838</v>
      </c>
    </row>
    <row r="91" spans="1:67" hidden="1" x14ac:dyDescent="0.3">
      <c r="A91" s="103">
        <v>36800</v>
      </c>
      <c r="B91" s="84" t="s">
        <v>44</v>
      </c>
      <c r="C91" s="84" t="s">
        <v>44</v>
      </c>
      <c r="D91" s="84" t="s">
        <v>44</v>
      </c>
      <c r="E91" s="84">
        <v>39276850</v>
      </c>
      <c r="F91" s="84">
        <v>68761441</v>
      </c>
      <c r="G91" s="84" t="s">
        <v>44</v>
      </c>
      <c r="H91" s="84" t="s">
        <v>44</v>
      </c>
      <c r="I91" s="84" t="s">
        <v>44</v>
      </c>
      <c r="J91" s="84" t="s">
        <v>44</v>
      </c>
      <c r="K91" s="84">
        <v>478137708</v>
      </c>
      <c r="L91" s="84" t="s">
        <v>44</v>
      </c>
      <c r="M91" s="84" t="s">
        <v>44</v>
      </c>
      <c r="N91" s="84" t="s">
        <v>44</v>
      </c>
      <c r="P91" s="86">
        <v>36800</v>
      </c>
      <c r="Q91" s="87" t="str">
        <f t="shared" si="42"/>
        <v>N/E</v>
      </c>
      <c r="R91" s="87" t="str">
        <f t="shared" si="43"/>
        <v>N/E</v>
      </c>
      <c r="S91" s="87">
        <f t="shared" si="44"/>
        <v>89047164.399823576</v>
      </c>
      <c r="T91" s="87">
        <f t="shared" si="45"/>
        <v>155893645.7759665</v>
      </c>
      <c r="U91" s="87" t="str">
        <f t="shared" si="46"/>
        <v>N/E</v>
      </c>
      <c r="V91" s="87" t="str">
        <f t="shared" si="47"/>
        <v>N/E</v>
      </c>
      <c r="W91" s="87" t="str">
        <f t="shared" si="48"/>
        <v>N/E</v>
      </c>
      <c r="X91" s="87" t="str">
        <f t="shared" si="49"/>
        <v>N/E</v>
      </c>
      <c r="Z91" s="88">
        <v>44105</v>
      </c>
      <c r="AA91" s="89">
        <f>Q331/$AD$19</f>
        <v>7522.3458177599432</v>
      </c>
      <c r="AB91" s="89">
        <f>R331/$AD$19</f>
        <v>4871.8518768224949</v>
      </c>
      <c r="AC91" s="89">
        <f t="shared" ref="AC91" si="59">S331/$AD$19</f>
        <v>1008.3365093979261</v>
      </c>
      <c r="AD91" s="89">
        <f t="shared" si="54"/>
        <v>985.98690746566285</v>
      </c>
      <c r="AE91" s="89">
        <f t="shared" si="55"/>
        <v>2742.1667804514864</v>
      </c>
      <c r="AF91" s="89">
        <f t="shared" si="56"/>
        <v>91.810246487947495</v>
      </c>
      <c r="AG91" s="89">
        <f t="shared" si="57"/>
        <v>303.46045153759172</v>
      </c>
      <c r="AH91" s="89">
        <f t="shared" si="58"/>
        <v>1948.656298071598</v>
      </c>
      <c r="AI91" s="89">
        <f>Y331/$AD$19</f>
        <v>0</v>
      </c>
      <c r="AV91" s="86">
        <v>36800</v>
      </c>
      <c r="AW91" s="76">
        <v>47.385136000000003</v>
      </c>
      <c r="AX91" s="76">
        <v>51.517162999999996</v>
      </c>
      <c r="AY91" s="76">
        <v>47.385136000000003</v>
      </c>
      <c r="AZ91" s="76">
        <v>51.517162999999996</v>
      </c>
      <c r="BA91" s="76">
        <v>50.225220999999998</v>
      </c>
      <c r="BB91" s="76">
        <v>39.428548999999997</v>
      </c>
      <c r="BC91" s="76">
        <v>60.466076000000001</v>
      </c>
      <c r="BD91" s="76">
        <v>52.233589000000002</v>
      </c>
      <c r="BE91" s="76">
        <v>57.421671000000003</v>
      </c>
      <c r="BF91" s="76">
        <v>36.427903999999998</v>
      </c>
      <c r="BG91" s="76">
        <v>53.126756</v>
      </c>
      <c r="BH91" s="76">
        <v>36.108730000000001</v>
      </c>
      <c r="BI91" s="76">
        <v>37.206471999999998</v>
      </c>
      <c r="BJ91" s="76">
        <v>39.362735000000001</v>
      </c>
      <c r="BK91" s="76">
        <v>35.80086</v>
      </c>
      <c r="BL91" s="76">
        <v>35.210425999999998</v>
      </c>
      <c r="BM91" s="76">
        <v>32.291080999999998</v>
      </c>
      <c r="BN91" s="76">
        <v>41.372340000000001</v>
      </c>
      <c r="BO91" s="91">
        <f t="shared" si="50"/>
        <v>44.107917713860196</v>
      </c>
    </row>
    <row r="92" spans="1:67" hidden="1" x14ac:dyDescent="0.3">
      <c r="A92" s="104">
        <v>36831</v>
      </c>
      <c r="B92" s="84" t="s">
        <v>44</v>
      </c>
      <c r="C92" s="84" t="s">
        <v>44</v>
      </c>
      <c r="D92" s="84" t="s">
        <v>44</v>
      </c>
      <c r="E92" s="84">
        <v>41236188</v>
      </c>
      <c r="F92" s="84">
        <v>70102682</v>
      </c>
      <c r="G92" s="84" t="s">
        <v>44</v>
      </c>
      <c r="H92" s="84" t="s">
        <v>44</v>
      </c>
      <c r="I92" s="84" t="s">
        <v>44</v>
      </c>
      <c r="J92" s="84" t="s">
        <v>44</v>
      </c>
      <c r="K92" s="84">
        <v>480937146</v>
      </c>
      <c r="L92" s="84" t="s">
        <v>44</v>
      </c>
      <c r="M92" s="84" t="s">
        <v>44</v>
      </c>
      <c r="N92" s="84" t="s">
        <v>44</v>
      </c>
      <c r="P92" s="86">
        <v>36831</v>
      </c>
      <c r="Q92" s="87" t="str">
        <f t="shared" si="42"/>
        <v>N/E</v>
      </c>
      <c r="R92" s="87" t="str">
        <f t="shared" si="43"/>
        <v>N/E</v>
      </c>
      <c r="S92" s="87">
        <f t="shared" si="44"/>
        <v>92696735.304043368</v>
      </c>
      <c r="T92" s="87">
        <f t="shared" si="45"/>
        <v>157587063.02962643</v>
      </c>
      <c r="U92" s="87" t="str">
        <f t="shared" si="46"/>
        <v>N/E</v>
      </c>
      <c r="V92" s="87" t="str">
        <f t="shared" si="47"/>
        <v>N/E</v>
      </c>
      <c r="W92" s="87" t="str">
        <f t="shared" si="48"/>
        <v>N/E</v>
      </c>
      <c r="X92" s="87" t="str">
        <f t="shared" si="49"/>
        <v>N/E</v>
      </c>
      <c r="Z92" s="88">
        <v>44136</v>
      </c>
      <c r="AA92" s="89">
        <f t="shared" ref="AA92:AB92" si="60">Q332/$AD$19</f>
        <v>7523.9036887497232</v>
      </c>
      <c r="AB92" s="89">
        <f t="shared" si="60"/>
        <v>4840.3608040319323</v>
      </c>
      <c r="AC92" s="89">
        <f t="shared" ref="AC92:AC93" si="61">S332/$AD$19</f>
        <v>1030.8876550332548</v>
      </c>
      <c r="AD92" s="89">
        <f t="shared" ref="AD92:AD93" si="62">T332/$AD$19</f>
        <v>993.82454978448584</v>
      </c>
      <c r="AE92" s="89">
        <f t="shared" ref="AE92:AE93" si="63">U332/$AD$19</f>
        <v>2679.6044130442051</v>
      </c>
      <c r="AF92" s="89">
        <f t="shared" ref="AF92:AF93" si="64">V332/$AD$19</f>
        <v>92.368132607757033</v>
      </c>
      <c r="AG92" s="89">
        <f t="shared" ref="AG92:AG93" si="65">W332/$AD$19</f>
        <v>307.23364543185488</v>
      </c>
      <c r="AH92" s="89">
        <f t="shared" ref="AH92:AH93" si="66">X332/$AD$19</f>
        <v>1970.4908253767362</v>
      </c>
      <c r="AI92" s="89">
        <f t="shared" ref="AI92:AI93" si="67">Y332/$AD$19</f>
        <v>0</v>
      </c>
      <c r="AV92" s="86">
        <v>36831</v>
      </c>
      <c r="AW92" s="76">
        <v>47.790287999999997</v>
      </c>
      <c r="AX92" s="76">
        <v>51.844652000000004</v>
      </c>
      <c r="AY92" s="76">
        <v>47.790287999999997</v>
      </c>
      <c r="AZ92" s="76">
        <v>51.844652000000004</v>
      </c>
      <c r="BA92" s="76">
        <v>50.532868999999998</v>
      </c>
      <c r="BB92" s="76">
        <v>39.624701999999999</v>
      </c>
      <c r="BC92" s="76">
        <v>60.891170000000002</v>
      </c>
      <c r="BD92" s="76">
        <v>52.579838000000002</v>
      </c>
      <c r="BE92" s="76">
        <v>57.666083999999998</v>
      </c>
      <c r="BF92" s="76">
        <v>36.427903999999998</v>
      </c>
      <c r="BG92" s="76">
        <v>53.669662000000002</v>
      </c>
      <c r="BH92" s="76">
        <v>36.644038000000002</v>
      </c>
      <c r="BI92" s="76">
        <v>37.216512999999999</v>
      </c>
      <c r="BJ92" s="76">
        <v>39.152450000000002</v>
      </c>
      <c r="BK92" s="76">
        <v>35.951158999999997</v>
      </c>
      <c r="BL92" s="76">
        <v>36.163680999999997</v>
      </c>
      <c r="BM92" s="76">
        <v>33.799385999999998</v>
      </c>
      <c r="BN92" s="76">
        <v>41.429588000000003</v>
      </c>
      <c r="BO92" s="91">
        <f t="shared" si="50"/>
        <v>44.485048869030997</v>
      </c>
    </row>
    <row r="93" spans="1:67" hidden="1" x14ac:dyDescent="0.3">
      <c r="A93" s="85">
        <v>36861</v>
      </c>
      <c r="B93" s="84" t="s">
        <v>44</v>
      </c>
      <c r="C93" s="84" t="s">
        <v>44</v>
      </c>
      <c r="D93" s="84" t="s">
        <v>44</v>
      </c>
      <c r="E93" s="84">
        <v>43343774</v>
      </c>
      <c r="F93" s="84">
        <v>69112873</v>
      </c>
      <c r="G93" s="84" t="s">
        <v>44</v>
      </c>
      <c r="H93" s="84" t="s">
        <v>44</v>
      </c>
      <c r="I93" s="84" t="s">
        <v>44</v>
      </c>
      <c r="J93" s="84" t="s">
        <v>44</v>
      </c>
      <c r="K93" s="84">
        <v>449566021</v>
      </c>
      <c r="L93" s="84" t="s">
        <v>44</v>
      </c>
      <c r="M93" s="84" t="s">
        <v>44</v>
      </c>
      <c r="N93" s="84" t="s">
        <v>44</v>
      </c>
      <c r="P93" s="86">
        <v>36861</v>
      </c>
      <c r="Q93" s="87" t="str">
        <f t="shared" si="42"/>
        <v>N/E</v>
      </c>
      <c r="R93" s="87" t="str">
        <f t="shared" si="43"/>
        <v>N/E</v>
      </c>
      <c r="S93" s="87">
        <f t="shared" si="44"/>
        <v>96390936.35501492</v>
      </c>
      <c r="T93" s="87">
        <f t="shared" si="45"/>
        <v>153698073.05324242</v>
      </c>
      <c r="U93" s="87" t="str">
        <f t="shared" si="46"/>
        <v>N/E</v>
      </c>
      <c r="V93" s="87" t="str">
        <f t="shared" si="47"/>
        <v>N/E</v>
      </c>
      <c r="W93" s="87" t="str">
        <f t="shared" si="48"/>
        <v>N/E</v>
      </c>
      <c r="X93" s="87" t="str">
        <f t="shared" si="49"/>
        <v>N/E</v>
      </c>
      <c r="Z93" s="88">
        <v>44166</v>
      </c>
      <c r="AA93" s="89">
        <f t="shared" ref="AA93:AB93" si="68">Q333/$AD$19</f>
        <v>7412.9251446523758</v>
      </c>
      <c r="AB93" s="89">
        <f t="shared" si="68"/>
        <v>4758.0431948948017</v>
      </c>
      <c r="AC93" s="89">
        <f t="shared" si="61"/>
        <v>1010.6283632964828</v>
      </c>
      <c r="AD93" s="89">
        <f t="shared" si="62"/>
        <v>999.13056901007565</v>
      </c>
      <c r="AE93" s="89">
        <f t="shared" si="63"/>
        <v>2614.8384154026221</v>
      </c>
      <c r="AF93" s="89">
        <f t="shared" si="64"/>
        <v>89.781825186829067</v>
      </c>
      <c r="AG93" s="89">
        <f t="shared" si="65"/>
        <v>325.42465817719238</v>
      </c>
      <c r="AH93" s="89">
        <f t="shared" si="66"/>
        <v>1918.0739313484819</v>
      </c>
      <c r="AI93" s="89">
        <f t="shared" si="67"/>
        <v>0</v>
      </c>
      <c r="AV93" s="86">
        <v>36861</v>
      </c>
      <c r="AW93" s="76">
        <v>48.307670999999999</v>
      </c>
      <c r="AX93" s="76">
        <v>52.136690000000002</v>
      </c>
      <c r="AY93" s="76">
        <v>48.307670999999999</v>
      </c>
      <c r="AZ93" s="76">
        <v>52.136690000000002</v>
      </c>
      <c r="BA93" s="76">
        <v>50.763848000000003</v>
      </c>
      <c r="BB93" s="76">
        <v>39.756228</v>
      </c>
      <c r="BC93" s="76">
        <v>61.229315999999997</v>
      </c>
      <c r="BD93" s="76">
        <v>52.941572999999998</v>
      </c>
      <c r="BE93" s="76">
        <v>57.948048999999997</v>
      </c>
      <c r="BF93" s="76">
        <v>36.427903999999998</v>
      </c>
      <c r="BG93" s="76">
        <v>54.214261999999998</v>
      </c>
      <c r="BH93" s="76">
        <v>37.580053999999997</v>
      </c>
      <c r="BI93" s="76">
        <v>38.877369999999999</v>
      </c>
      <c r="BJ93" s="76">
        <v>42.754750999999999</v>
      </c>
      <c r="BK93" s="76">
        <v>36.374558999999998</v>
      </c>
      <c r="BL93" s="76">
        <v>36.521833999999998</v>
      </c>
      <c r="BM93" s="76">
        <v>34.313690000000001</v>
      </c>
      <c r="BN93" s="76">
        <v>41.538910999999999</v>
      </c>
      <c r="BO93" s="91">
        <f t="shared" si="50"/>
        <v>44.966648980731641</v>
      </c>
    </row>
    <row r="94" spans="1:67" hidden="1" x14ac:dyDescent="0.3">
      <c r="A94" s="92">
        <v>36892</v>
      </c>
      <c r="B94" s="84" t="s">
        <v>44</v>
      </c>
      <c r="C94" s="84" t="s">
        <v>44</v>
      </c>
      <c r="D94" s="84" t="s">
        <v>44</v>
      </c>
      <c r="E94" s="84">
        <v>44403628</v>
      </c>
      <c r="F94" s="84">
        <v>65087631</v>
      </c>
      <c r="G94" s="84" t="s">
        <v>44</v>
      </c>
      <c r="H94" s="84" t="s">
        <v>44</v>
      </c>
      <c r="I94" s="84" t="s">
        <v>44</v>
      </c>
      <c r="J94" s="84" t="s">
        <v>44</v>
      </c>
      <c r="K94" s="84">
        <v>450220019</v>
      </c>
      <c r="L94" s="84" t="s">
        <v>44</v>
      </c>
      <c r="M94" s="84" t="s">
        <v>44</v>
      </c>
      <c r="N94" s="84" t="s">
        <v>44</v>
      </c>
      <c r="P94" s="86">
        <v>36892</v>
      </c>
      <c r="Q94" s="87" t="str">
        <f t="shared" si="42"/>
        <v>N/E</v>
      </c>
      <c r="R94" s="87" t="str">
        <f t="shared" si="43"/>
        <v>N/E</v>
      </c>
      <c r="S94" s="87">
        <f t="shared" si="44"/>
        <v>98203499.97270225</v>
      </c>
      <c r="T94" s="87">
        <f t="shared" si="45"/>
        <v>143948444.2381995</v>
      </c>
      <c r="U94" s="87" t="str">
        <f t="shared" si="46"/>
        <v>N/E</v>
      </c>
      <c r="V94" s="87" t="str">
        <f t="shared" si="47"/>
        <v>N/E</v>
      </c>
      <c r="W94" s="87" t="str">
        <f t="shared" si="48"/>
        <v>N/E</v>
      </c>
      <c r="X94" s="87" t="str">
        <f t="shared" si="49"/>
        <v>N/E</v>
      </c>
      <c r="AU94" s="65"/>
      <c r="AV94" s="86">
        <v>36892</v>
      </c>
      <c r="AW94" s="76">
        <v>48.575476000000002</v>
      </c>
      <c r="AX94" s="76">
        <v>52.524222999999999</v>
      </c>
      <c r="AY94" s="76">
        <v>48.575476000000002</v>
      </c>
      <c r="AZ94" s="76">
        <v>52.524222999999999</v>
      </c>
      <c r="BA94" s="76">
        <v>51.154392000000001</v>
      </c>
      <c r="BB94" s="76">
        <v>40.196469</v>
      </c>
      <c r="BC94" s="76">
        <v>61.538276000000003</v>
      </c>
      <c r="BD94" s="76">
        <v>53.318947999999999</v>
      </c>
      <c r="BE94" s="76">
        <v>58.412072999999999</v>
      </c>
      <c r="BF94" s="76">
        <v>36.708334999999998</v>
      </c>
      <c r="BG94" s="76">
        <v>54.551000999999999</v>
      </c>
      <c r="BH94" s="76">
        <v>37.591133999999997</v>
      </c>
      <c r="BI94" s="76">
        <v>38.398598</v>
      </c>
      <c r="BJ94" s="76">
        <v>40.888413999999997</v>
      </c>
      <c r="BK94" s="76">
        <v>36.779581</v>
      </c>
      <c r="BL94" s="76">
        <v>36.923006999999998</v>
      </c>
      <c r="BM94" s="76">
        <v>34.734036000000003</v>
      </c>
      <c r="BN94" s="76">
        <v>41.922401999999998</v>
      </c>
      <c r="BO94" s="91">
        <f t="shared" si="50"/>
        <v>45.215932234943693</v>
      </c>
    </row>
    <row r="95" spans="1:67" ht="15.6" hidden="1" x14ac:dyDescent="0.3">
      <c r="A95" s="93">
        <v>36923</v>
      </c>
      <c r="B95" s="84" t="s">
        <v>44</v>
      </c>
      <c r="C95" s="84" t="s">
        <v>44</v>
      </c>
      <c r="D95" s="84" t="s">
        <v>44</v>
      </c>
      <c r="E95" s="84">
        <v>45067536</v>
      </c>
      <c r="F95" s="84">
        <v>68460675</v>
      </c>
      <c r="G95" s="84" t="s">
        <v>44</v>
      </c>
      <c r="H95" s="84" t="s">
        <v>44</v>
      </c>
      <c r="I95" s="84" t="s">
        <v>44</v>
      </c>
      <c r="J95" s="84" t="s">
        <v>44</v>
      </c>
      <c r="K95" s="84">
        <v>452592386</v>
      </c>
      <c r="L95" s="84" t="s">
        <v>44</v>
      </c>
      <c r="M95" s="84" t="s">
        <v>44</v>
      </c>
      <c r="N95" s="84" t="s">
        <v>44</v>
      </c>
      <c r="P95" s="86">
        <v>36923</v>
      </c>
      <c r="Q95" s="87" t="str">
        <f t="shared" si="42"/>
        <v>N/E</v>
      </c>
      <c r="R95" s="87" t="str">
        <f t="shared" si="43"/>
        <v>N/E</v>
      </c>
      <c r="S95" s="87">
        <f t="shared" si="44"/>
        <v>99737813.45358108</v>
      </c>
      <c r="T95" s="87">
        <f t="shared" si="45"/>
        <v>151508572.20275459</v>
      </c>
      <c r="U95" s="87" t="str">
        <f t="shared" si="46"/>
        <v>N/E</v>
      </c>
      <c r="V95" s="87" t="str">
        <f t="shared" si="47"/>
        <v>N/E</v>
      </c>
      <c r="W95" s="87" t="str">
        <f t="shared" si="48"/>
        <v>N/E</v>
      </c>
      <c r="X95" s="87" t="str">
        <f t="shared" si="49"/>
        <v>N/E</v>
      </c>
      <c r="AU95" s="74"/>
      <c r="AV95" s="86">
        <v>36923</v>
      </c>
      <c r="AW95" s="76">
        <v>48.543328000000002</v>
      </c>
      <c r="AX95" s="76">
        <v>52.920347</v>
      </c>
      <c r="AY95" s="76">
        <v>48.543328000000002</v>
      </c>
      <c r="AZ95" s="76">
        <v>52.920347</v>
      </c>
      <c r="BA95" s="76">
        <v>51.541542999999997</v>
      </c>
      <c r="BB95" s="76">
        <v>40.588946999999997</v>
      </c>
      <c r="BC95" s="76">
        <v>61.897554999999997</v>
      </c>
      <c r="BD95" s="76">
        <v>53.719405000000002</v>
      </c>
      <c r="BE95" s="76">
        <v>58.797856000000003</v>
      </c>
      <c r="BF95" s="76">
        <v>36.916466999999997</v>
      </c>
      <c r="BG95" s="76">
        <v>55.026648999999999</v>
      </c>
      <c r="BH95" s="76">
        <v>36.702649000000001</v>
      </c>
      <c r="BI95" s="76">
        <v>35.905804000000003</v>
      </c>
      <c r="BJ95" s="76">
        <v>34.738697999999999</v>
      </c>
      <c r="BK95" s="76">
        <v>36.617111000000001</v>
      </c>
      <c r="BL95" s="76">
        <v>37.312733999999999</v>
      </c>
      <c r="BM95" s="76">
        <v>35.085928000000003</v>
      </c>
      <c r="BN95" s="76">
        <v>42.389588000000003</v>
      </c>
      <c r="BO95" s="91">
        <f t="shared" si="50"/>
        <v>45.186007632877228</v>
      </c>
    </row>
    <row r="96" spans="1:67" hidden="1" x14ac:dyDescent="0.3">
      <c r="A96" s="94">
        <v>36951</v>
      </c>
      <c r="B96" s="84" t="s">
        <v>44</v>
      </c>
      <c r="C96" s="84" t="s">
        <v>44</v>
      </c>
      <c r="D96" s="84" t="s">
        <v>44</v>
      </c>
      <c r="E96" s="84">
        <v>47351859</v>
      </c>
      <c r="F96" s="84">
        <v>64629007</v>
      </c>
      <c r="G96" s="84" t="s">
        <v>44</v>
      </c>
      <c r="H96" s="84" t="s">
        <v>44</v>
      </c>
      <c r="I96" s="84" t="s">
        <v>44</v>
      </c>
      <c r="J96" s="84" t="s">
        <v>44</v>
      </c>
      <c r="K96" s="84">
        <v>450660380</v>
      </c>
      <c r="L96" s="84" t="s">
        <v>44</v>
      </c>
      <c r="M96" s="84" t="s">
        <v>44</v>
      </c>
      <c r="N96" s="84" t="s">
        <v>44</v>
      </c>
      <c r="P96" s="86">
        <v>36951</v>
      </c>
      <c r="Q96" s="87" t="str">
        <f t="shared" si="42"/>
        <v>N/E</v>
      </c>
      <c r="R96" s="87" t="str">
        <f t="shared" si="43"/>
        <v>N/E</v>
      </c>
      <c r="S96" s="87">
        <f t="shared" si="44"/>
        <v>104133423.58014043</v>
      </c>
      <c r="T96" s="87">
        <f t="shared" si="45"/>
        <v>142128311.40367395</v>
      </c>
      <c r="U96" s="87" t="str">
        <f t="shared" si="46"/>
        <v>N/E</v>
      </c>
      <c r="V96" s="87" t="str">
        <f t="shared" si="47"/>
        <v>N/E</v>
      </c>
      <c r="W96" s="87" t="str">
        <f t="shared" si="48"/>
        <v>N/E</v>
      </c>
      <c r="X96" s="87" t="str">
        <f t="shared" si="49"/>
        <v>N/E</v>
      </c>
      <c r="AU96" s="75"/>
      <c r="AV96" s="86">
        <v>36951</v>
      </c>
      <c r="AW96" s="76">
        <v>48.850887999999998</v>
      </c>
      <c r="AX96" s="76">
        <v>53.237143000000003</v>
      </c>
      <c r="AY96" s="76">
        <v>48.850887999999998</v>
      </c>
      <c r="AZ96" s="76">
        <v>53.237143000000003</v>
      </c>
      <c r="BA96" s="76">
        <v>51.789192999999997</v>
      </c>
      <c r="BB96" s="76">
        <v>40.863052000000003</v>
      </c>
      <c r="BC96" s="76">
        <v>62.099573999999997</v>
      </c>
      <c r="BD96" s="76">
        <v>54.115363000000002</v>
      </c>
      <c r="BE96" s="76">
        <v>59.117400000000004</v>
      </c>
      <c r="BF96" s="76">
        <v>36.919269</v>
      </c>
      <c r="BG96" s="76">
        <v>55.612647000000003</v>
      </c>
      <c r="BH96" s="76">
        <v>36.972223</v>
      </c>
      <c r="BI96" s="76">
        <v>36.417318000000002</v>
      </c>
      <c r="BJ96" s="76">
        <v>35.605128000000001</v>
      </c>
      <c r="BK96" s="76">
        <v>36.902220999999997</v>
      </c>
      <c r="BL96" s="76">
        <v>37.389454999999998</v>
      </c>
      <c r="BM96" s="76">
        <v>35.011094</v>
      </c>
      <c r="BN96" s="76">
        <v>42.723103999999999</v>
      </c>
      <c r="BO96" s="91">
        <f t="shared" si="50"/>
        <v>45.472296379037516</v>
      </c>
    </row>
    <row r="97" spans="1:67" hidden="1" x14ac:dyDescent="0.3">
      <c r="A97" s="95">
        <v>36982</v>
      </c>
      <c r="B97" s="84" t="s">
        <v>44</v>
      </c>
      <c r="C97" s="84" t="s">
        <v>44</v>
      </c>
      <c r="D97" s="84" t="s">
        <v>44</v>
      </c>
      <c r="E97" s="84">
        <v>49006145</v>
      </c>
      <c r="F97" s="84">
        <v>64796415</v>
      </c>
      <c r="G97" s="84" t="s">
        <v>44</v>
      </c>
      <c r="H97" s="84" t="s">
        <v>44</v>
      </c>
      <c r="I97" s="84" t="s">
        <v>44</v>
      </c>
      <c r="J97" s="84" t="s">
        <v>44</v>
      </c>
      <c r="K97" s="84">
        <v>445439995</v>
      </c>
      <c r="L97" s="84" t="s">
        <v>44</v>
      </c>
      <c r="M97" s="84" t="s">
        <v>44</v>
      </c>
      <c r="N97" s="84" t="s">
        <v>44</v>
      </c>
      <c r="P97" s="86">
        <v>36982</v>
      </c>
      <c r="Q97" s="87" t="str">
        <f t="shared" si="42"/>
        <v>N/E</v>
      </c>
      <c r="R97" s="87" t="str">
        <f t="shared" si="43"/>
        <v>N/E</v>
      </c>
      <c r="S97" s="87">
        <f t="shared" si="44"/>
        <v>107230523.72076033</v>
      </c>
      <c r="T97" s="87">
        <f t="shared" si="45"/>
        <v>141781270.81160393</v>
      </c>
      <c r="U97" s="87" t="str">
        <f t="shared" si="46"/>
        <v>N/E</v>
      </c>
      <c r="V97" s="87" t="str">
        <f t="shared" si="47"/>
        <v>N/E</v>
      </c>
      <c r="W97" s="87" t="str">
        <f t="shared" si="48"/>
        <v>N/E</v>
      </c>
      <c r="X97" s="87" t="str">
        <f t="shared" si="49"/>
        <v>N/E</v>
      </c>
      <c r="AU97" s="106"/>
      <c r="AV97" s="86">
        <v>36982</v>
      </c>
      <c r="AW97" s="76">
        <v>49.097309000000003</v>
      </c>
      <c r="AX97" s="76">
        <v>53.493597000000001</v>
      </c>
      <c r="AY97" s="76">
        <v>49.097309000000003</v>
      </c>
      <c r="AZ97" s="76">
        <v>53.493597000000001</v>
      </c>
      <c r="BA97" s="76">
        <v>52.026418999999997</v>
      </c>
      <c r="BB97" s="76">
        <v>41.152388000000002</v>
      </c>
      <c r="BC97" s="76">
        <v>62.260800000000003</v>
      </c>
      <c r="BD97" s="76">
        <v>54.391015000000003</v>
      </c>
      <c r="BE97" s="76">
        <v>59.399158</v>
      </c>
      <c r="BF97" s="76">
        <v>36.921343999999998</v>
      </c>
      <c r="BG97" s="76">
        <v>55.970238000000002</v>
      </c>
      <c r="BH97" s="76">
        <v>37.182899999999997</v>
      </c>
      <c r="BI97" s="76">
        <v>37.165236999999998</v>
      </c>
      <c r="BJ97" s="76">
        <v>36.535082000000003</v>
      </c>
      <c r="BK97" s="76">
        <v>37.533589999999997</v>
      </c>
      <c r="BL97" s="76">
        <v>37.172150000000002</v>
      </c>
      <c r="BM97" s="76">
        <v>34.522787000000001</v>
      </c>
      <c r="BN97" s="76">
        <v>42.952212000000003</v>
      </c>
      <c r="BO97" s="91">
        <f t="shared" si="50"/>
        <v>45.701674578795497</v>
      </c>
    </row>
    <row r="98" spans="1:67" hidden="1" x14ac:dyDescent="0.3">
      <c r="A98" s="96">
        <v>37012</v>
      </c>
      <c r="B98" s="84" t="s">
        <v>44</v>
      </c>
      <c r="C98" s="84" t="s">
        <v>44</v>
      </c>
      <c r="D98" s="84" t="s">
        <v>44</v>
      </c>
      <c r="E98" s="84">
        <v>47330431</v>
      </c>
      <c r="F98" s="84">
        <v>64534368</v>
      </c>
      <c r="G98" s="84" t="s">
        <v>44</v>
      </c>
      <c r="H98" s="84" t="s">
        <v>44</v>
      </c>
      <c r="I98" s="84" t="s">
        <v>44</v>
      </c>
      <c r="J98" s="84" t="s">
        <v>44</v>
      </c>
      <c r="K98" s="84">
        <v>447205054</v>
      </c>
      <c r="L98" s="84" t="s">
        <v>44</v>
      </c>
      <c r="M98" s="84" t="s">
        <v>44</v>
      </c>
      <c r="N98" s="84" t="s">
        <v>44</v>
      </c>
      <c r="P98" s="86">
        <v>37012</v>
      </c>
      <c r="Q98" s="87" t="str">
        <f t="shared" si="42"/>
        <v>N/E</v>
      </c>
      <c r="R98" s="87" t="str">
        <f t="shared" si="43"/>
        <v>N/E</v>
      </c>
      <c r="S98" s="87">
        <f t="shared" si="44"/>
        <v>103326789.31383212</v>
      </c>
      <c r="T98" s="87">
        <f t="shared" si="45"/>
        <v>140884604.36452204</v>
      </c>
      <c r="U98" s="87" t="str">
        <f t="shared" si="46"/>
        <v>N/E</v>
      </c>
      <c r="V98" s="87" t="str">
        <f t="shared" si="47"/>
        <v>N/E</v>
      </c>
      <c r="W98" s="87" t="str">
        <f t="shared" si="48"/>
        <v>N/E</v>
      </c>
      <c r="X98" s="87" t="str">
        <f t="shared" si="49"/>
        <v>N/E</v>
      </c>
      <c r="AU98" s="106"/>
      <c r="AV98" s="86">
        <v>37012</v>
      </c>
      <c r="AW98" s="76">
        <v>49.209969999999998</v>
      </c>
      <c r="AX98" s="76">
        <v>53.686532</v>
      </c>
      <c r="AY98" s="76">
        <v>49.209969999999998</v>
      </c>
      <c r="AZ98" s="76">
        <v>53.686532</v>
      </c>
      <c r="BA98" s="76">
        <v>52.182913999999997</v>
      </c>
      <c r="BB98" s="76">
        <v>41.365125999999997</v>
      </c>
      <c r="BC98" s="76">
        <v>62.340783000000002</v>
      </c>
      <c r="BD98" s="76">
        <v>54.625233000000001</v>
      </c>
      <c r="BE98" s="76">
        <v>59.633127999999999</v>
      </c>
      <c r="BF98" s="76">
        <v>37.034855</v>
      </c>
      <c r="BG98" s="76">
        <v>56.243920000000003</v>
      </c>
      <c r="BH98" s="76">
        <v>37.127907999999998</v>
      </c>
      <c r="BI98" s="76">
        <v>37.568271000000003</v>
      </c>
      <c r="BJ98" s="76">
        <v>36.878849000000002</v>
      </c>
      <c r="BK98" s="76">
        <v>37.973998999999999</v>
      </c>
      <c r="BL98" s="76">
        <v>36.752439000000003</v>
      </c>
      <c r="BM98" s="76">
        <v>33.408856</v>
      </c>
      <c r="BN98" s="76">
        <v>43.681001000000002</v>
      </c>
      <c r="BO98" s="91">
        <f t="shared" si="50"/>
        <v>45.806543795960167</v>
      </c>
    </row>
    <row r="99" spans="1:67" hidden="1" x14ac:dyDescent="0.3">
      <c r="A99" s="97">
        <v>37043</v>
      </c>
      <c r="B99" s="84" t="s">
        <v>44</v>
      </c>
      <c r="C99" s="84" t="s">
        <v>44</v>
      </c>
      <c r="D99" s="84" t="s">
        <v>44</v>
      </c>
      <c r="E99" s="84">
        <v>49208540</v>
      </c>
      <c r="F99" s="84">
        <v>64353344</v>
      </c>
      <c r="G99" s="84" t="s">
        <v>44</v>
      </c>
      <c r="H99" s="84" t="s">
        <v>44</v>
      </c>
      <c r="I99" s="84" t="s">
        <v>44</v>
      </c>
      <c r="J99" s="84" t="s">
        <v>44</v>
      </c>
      <c r="K99" s="84">
        <v>448203391</v>
      </c>
      <c r="L99" s="84" t="s">
        <v>44</v>
      </c>
      <c r="M99" s="84" t="s">
        <v>44</v>
      </c>
      <c r="N99" s="84" t="s">
        <v>44</v>
      </c>
      <c r="P99" s="86">
        <v>37043</v>
      </c>
      <c r="Q99" s="87" t="str">
        <f t="shared" si="42"/>
        <v>N/E</v>
      </c>
      <c r="R99" s="87" t="str">
        <f t="shared" si="43"/>
        <v>N/E</v>
      </c>
      <c r="S99" s="87">
        <f t="shared" si="44"/>
        <v>107173386.06591801</v>
      </c>
      <c r="T99" s="87">
        <f t="shared" si="45"/>
        <v>140157903.10268968</v>
      </c>
      <c r="U99" s="87" t="str">
        <f t="shared" si="46"/>
        <v>N/E</v>
      </c>
      <c r="V99" s="87" t="str">
        <f t="shared" si="47"/>
        <v>N/E</v>
      </c>
      <c r="W99" s="87" t="str">
        <f t="shared" si="48"/>
        <v>N/E</v>
      </c>
      <c r="X99" s="87" t="str">
        <f t="shared" si="49"/>
        <v>N/E</v>
      </c>
      <c r="AU99" s="106"/>
      <c r="AV99" s="86">
        <v>37043</v>
      </c>
      <c r="AW99" s="76">
        <v>49.326363999999998</v>
      </c>
      <c r="AX99" s="76">
        <v>53.858851000000001</v>
      </c>
      <c r="AY99" s="76">
        <v>49.326363999999998</v>
      </c>
      <c r="AZ99" s="76">
        <v>53.858851000000001</v>
      </c>
      <c r="BA99" s="76">
        <v>52.336139000000003</v>
      </c>
      <c r="BB99" s="76">
        <v>41.471975999999998</v>
      </c>
      <c r="BC99" s="76">
        <v>62.541457000000001</v>
      </c>
      <c r="BD99" s="76">
        <v>54.817993999999999</v>
      </c>
      <c r="BE99" s="76">
        <v>59.844517000000003</v>
      </c>
      <c r="BF99" s="76">
        <v>37.138424000000001</v>
      </c>
      <c r="BG99" s="76">
        <v>56.450020000000002</v>
      </c>
      <c r="BH99" s="76">
        <v>37.124775999999997</v>
      </c>
      <c r="BI99" s="76">
        <v>37.494940999999997</v>
      </c>
      <c r="BJ99" s="76">
        <v>36.737858000000003</v>
      </c>
      <c r="BK99" s="76">
        <v>37.943809000000002</v>
      </c>
      <c r="BL99" s="76">
        <v>36.805211</v>
      </c>
      <c r="BM99" s="76">
        <v>33.408759000000003</v>
      </c>
      <c r="BN99" s="76">
        <v>43.824292999999997</v>
      </c>
      <c r="BO99" s="91">
        <f t="shared" si="50"/>
        <v>45.91488783393838</v>
      </c>
    </row>
    <row r="100" spans="1:67" hidden="1" x14ac:dyDescent="0.3">
      <c r="A100" s="98">
        <v>37073</v>
      </c>
      <c r="B100" s="84" t="s">
        <v>44</v>
      </c>
      <c r="C100" s="84" t="s">
        <v>44</v>
      </c>
      <c r="D100" s="84" t="s">
        <v>44</v>
      </c>
      <c r="E100" s="84">
        <v>50184995</v>
      </c>
      <c r="F100" s="84">
        <v>62505215</v>
      </c>
      <c r="G100" s="84" t="s">
        <v>44</v>
      </c>
      <c r="H100" s="84" t="s">
        <v>44</v>
      </c>
      <c r="I100" s="84" t="s">
        <v>44</v>
      </c>
      <c r="J100" s="84" t="s">
        <v>44</v>
      </c>
      <c r="K100" s="84">
        <v>450088965</v>
      </c>
      <c r="L100" s="84" t="s">
        <v>44</v>
      </c>
      <c r="M100" s="84" t="s">
        <v>44</v>
      </c>
      <c r="N100" s="84" t="s">
        <v>44</v>
      </c>
      <c r="P100" s="86">
        <v>37073</v>
      </c>
      <c r="Q100" s="87" t="str">
        <f t="shared" si="42"/>
        <v>N/E</v>
      </c>
      <c r="R100" s="87" t="str">
        <f t="shared" si="43"/>
        <v>N/E</v>
      </c>
      <c r="S100" s="87">
        <f t="shared" si="44"/>
        <v>109584777.36340852</v>
      </c>
      <c r="T100" s="87">
        <f t="shared" si="45"/>
        <v>136487411.62227839</v>
      </c>
      <c r="U100" s="87" t="str">
        <f t="shared" si="46"/>
        <v>N/E</v>
      </c>
      <c r="V100" s="87" t="str">
        <f t="shared" si="47"/>
        <v>N/E</v>
      </c>
      <c r="W100" s="87" t="str">
        <f t="shared" si="48"/>
        <v>N/E</v>
      </c>
      <c r="X100" s="87" t="str">
        <f t="shared" si="49"/>
        <v>N/E</v>
      </c>
      <c r="AU100" s="106"/>
      <c r="AV100" s="86">
        <v>37073</v>
      </c>
      <c r="AW100" s="76">
        <v>49.198202000000002</v>
      </c>
      <c r="AX100" s="76">
        <v>53.941921999999998</v>
      </c>
      <c r="AY100" s="76">
        <v>49.198202000000002</v>
      </c>
      <c r="AZ100" s="76">
        <v>53.941921999999998</v>
      </c>
      <c r="BA100" s="76">
        <v>52.294111999999998</v>
      </c>
      <c r="BB100" s="76">
        <v>41.480705</v>
      </c>
      <c r="BC100" s="76">
        <v>62.440534999999997</v>
      </c>
      <c r="BD100" s="76">
        <v>55.052480000000003</v>
      </c>
      <c r="BE100" s="76">
        <v>60.089765</v>
      </c>
      <c r="BF100" s="76">
        <v>37.176237</v>
      </c>
      <c r="BG100" s="76">
        <v>56.738266000000003</v>
      </c>
      <c r="BH100" s="76">
        <v>36.581589999999998</v>
      </c>
      <c r="BI100" s="76">
        <v>37.162576000000001</v>
      </c>
      <c r="BJ100" s="76">
        <v>36.230452</v>
      </c>
      <c r="BK100" s="76">
        <v>37.723174999999998</v>
      </c>
      <c r="BL100" s="76">
        <v>36.094495999999999</v>
      </c>
      <c r="BM100" s="76">
        <v>32.202396999999998</v>
      </c>
      <c r="BN100" s="76">
        <v>43.918754999999997</v>
      </c>
      <c r="BO100" s="91">
        <f t="shared" si="50"/>
        <v>45.795589686307366</v>
      </c>
    </row>
    <row r="101" spans="1:67" hidden="1" x14ac:dyDescent="0.3">
      <c r="A101" s="101">
        <v>37104</v>
      </c>
      <c r="B101" s="84" t="s">
        <v>44</v>
      </c>
      <c r="C101" s="84" t="s">
        <v>44</v>
      </c>
      <c r="D101" s="84" t="s">
        <v>44</v>
      </c>
      <c r="E101" s="84">
        <v>50421435</v>
      </c>
      <c r="F101" s="84">
        <v>62047297</v>
      </c>
      <c r="G101" s="84" t="s">
        <v>44</v>
      </c>
      <c r="H101" s="84" t="s">
        <v>44</v>
      </c>
      <c r="I101" s="84" t="s">
        <v>44</v>
      </c>
      <c r="J101" s="84" t="s">
        <v>44</v>
      </c>
      <c r="K101" s="84">
        <v>450418376</v>
      </c>
      <c r="L101" s="84" t="s">
        <v>44</v>
      </c>
      <c r="M101" s="84" t="s">
        <v>44</v>
      </c>
      <c r="N101" s="84" t="s">
        <v>44</v>
      </c>
      <c r="P101" s="86">
        <v>37104</v>
      </c>
      <c r="Q101" s="87" t="str">
        <f t="shared" si="42"/>
        <v>N/E</v>
      </c>
      <c r="R101" s="87" t="str">
        <f t="shared" si="43"/>
        <v>N/E</v>
      </c>
      <c r="S101" s="87">
        <f t="shared" si="44"/>
        <v>109452594.69103947</v>
      </c>
      <c r="T101" s="87">
        <f t="shared" si="45"/>
        <v>134689495.65230641</v>
      </c>
      <c r="U101" s="87" t="str">
        <f t="shared" si="46"/>
        <v>N/E</v>
      </c>
      <c r="V101" s="87" t="str">
        <f t="shared" si="47"/>
        <v>N/E</v>
      </c>
      <c r="W101" s="87" t="str">
        <f t="shared" si="48"/>
        <v>N/E</v>
      </c>
      <c r="X101" s="87" t="str">
        <f t="shared" si="49"/>
        <v>N/E</v>
      </c>
      <c r="AU101" s="106"/>
      <c r="AV101" s="86">
        <v>37104</v>
      </c>
      <c r="AW101" s="76">
        <v>49.489688000000001</v>
      </c>
      <c r="AX101" s="76">
        <v>54.121783000000001</v>
      </c>
      <c r="AY101" s="76">
        <v>49.489688000000001</v>
      </c>
      <c r="AZ101" s="76">
        <v>54.121783000000001</v>
      </c>
      <c r="BA101" s="76">
        <v>52.387025000000001</v>
      </c>
      <c r="BB101" s="76">
        <v>41.509022000000002</v>
      </c>
      <c r="BC101" s="76">
        <v>62.60622</v>
      </c>
      <c r="BD101" s="76">
        <v>55.335538</v>
      </c>
      <c r="BE101" s="76">
        <v>60.313612999999997</v>
      </c>
      <c r="BF101" s="76">
        <v>37.582279</v>
      </c>
      <c r="BG101" s="76">
        <v>57.035344000000002</v>
      </c>
      <c r="BH101" s="76">
        <v>37.078017000000003</v>
      </c>
      <c r="BI101" s="76">
        <v>38.643472000000003</v>
      </c>
      <c r="BJ101" s="76">
        <v>39.330668000000003</v>
      </c>
      <c r="BK101" s="76">
        <v>38.171849000000002</v>
      </c>
      <c r="BL101" s="76">
        <v>35.806593999999997</v>
      </c>
      <c r="BM101" s="76">
        <v>31.704062</v>
      </c>
      <c r="BN101" s="76">
        <v>43.973199000000001</v>
      </c>
      <c r="BO101" s="91">
        <f t="shared" si="50"/>
        <v>46.066916131434425</v>
      </c>
    </row>
    <row r="102" spans="1:67" hidden="1" x14ac:dyDescent="0.3">
      <c r="A102" s="102">
        <v>37135</v>
      </c>
      <c r="B102" s="84" t="s">
        <v>44</v>
      </c>
      <c r="C102" s="84" t="s">
        <v>44</v>
      </c>
      <c r="D102" s="84" t="s">
        <v>44</v>
      </c>
      <c r="E102" s="84">
        <v>51049535</v>
      </c>
      <c r="F102" s="84">
        <v>62339205</v>
      </c>
      <c r="G102" s="84" t="s">
        <v>44</v>
      </c>
      <c r="H102" s="84" t="s">
        <v>44</v>
      </c>
      <c r="I102" s="84" t="s">
        <v>44</v>
      </c>
      <c r="J102" s="84" t="s">
        <v>44</v>
      </c>
      <c r="K102" s="84">
        <v>451387079</v>
      </c>
      <c r="L102" s="84" t="s">
        <v>44</v>
      </c>
      <c r="M102" s="84" t="s">
        <v>44</v>
      </c>
      <c r="N102" s="84" t="s">
        <v>44</v>
      </c>
      <c r="P102" s="86">
        <v>37135</v>
      </c>
      <c r="Q102" s="87" t="str">
        <f t="shared" si="42"/>
        <v>N/E</v>
      </c>
      <c r="R102" s="87" t="str">
        <f t="shared" si="43"/>
        <v>N/E</v>
      </c>
      <c r="S102" s="87">
        <f t="shared" si="44"/>
        <v>109793988.25906852</v>
      </c>
      <c r="T102" s="87">
        <f t="shared" si="45"/>
        <v>134075069.28025232</v>
      </c>
      <c r="U102" s="87" t="str">
        <f t="shared" si="46"/>
        <v>N/E</v>
      </c>
      <c r="V102" s="87" t="str">
        <f t="shared" si="47"/>
        <v>N/E</v>
      </c>
      <c r="W102" s="87" t="str">
        <f t="shared" si="48"/>
        <v>N/E</v>
      </c>
      <c r="X102" s="87" t="str">
        <f t="shared" si="49"/>
        <v>N/E</v>
      </c>
      <c r="AU102" s="106"/>
      <c r="AV102" s="86">
        <v>37135</v>
      </c>
      <c r="AW102" s="76">
        <v>49.950381</v>
      </c>
      <c r="AX102" s="76">
        <v>54.531404999999999</v>
      </c>
      <c r="AY102" s="76">
        <v>49.950381</v>
      </c>
      <c r="AZ102" s="76">
        <v>54.531404999999999</v>
      </c>
      <c r="BA102" s="76">
        <v>52.502915999999999</v>
      </c>
      <c r="BB102" s="76">
        <v>41.596423999999999</v>
      </c>
      <c r="BC102" s="76">
        <v>62.750053999999999</v>
      </c>
      <c r="BD102" s="76">
        <v>56.097096999999998</v>
      </c>
      <c r="BE102" s="76">
        <v>60.604055000000002</v>
      </c>
      <c r="BF102" s="76">
        <v>41.513075999999998</v>
      </c>
      <c r="BG102" s="76">
        <v>57.216022000000002</v>
      </c>
      <c r="BH102" s="76">
        <v>37.612217999999999</v>
      </c>
      <c r="BI102" s="76">
        <v>39.365461000000003</v>
      </c>
      <c r="BJ102" s="76">
        <v>40.624651</v>
      </c>
      <c r="BK102" s="76">
        <v>38.529049000000001</v>
      </c>
      <c r="BL102" s="76">
        <v>36.190890000000003</v>
      </c>
      <c r="BM102" s="76">
        <v>32.320746</v>
      </c>
      <c r="BN102" s="76">
        <v>43.981822999999999</v>
      </c>
      <c r="BO102" s="91">
        <f t="shared" si="50"/>
        <v>46.495746998045242</v>
      </c>
    </row>
    <row r="103" spans="1:67" hidden="1" x14ac:dyDescent="0.3">
      <c r="A103" s="103">
        <v>37165</v>
      </c>
      <c r="B103" s="84" t="s">
        <v>44</v>
      </c>
      <c r="C103" s="84" t="s">
        <v>44</v>
      </c>
      <c r="D103" s="84" t="s">
        <v>44</v>
      </c>
      <c r="E103" s="84">
        <v>52461944</v>
      </c>
      <c r="F103" s="84">
        <v>62326840</v>
      </c>
      <c r="G103" s="84" t="s">
        <v>44</v>
      </c>
      <c r="H103" s="84" t="s">
        <v>44</v>
      </c>
      <c r="I103" s="84" t="s">
        <v>44</v>
      </c>
      <c r="J103" s="84" t="s">
        <v>44</v>
      </c>
      <c r="K103" s="84">
        <v>442647355</v>
      </c>
      <c r="L103" s="84" t="s">
        <v>44</v>
      </c>
      <c r="M103" s="84" t="s">
        <v>44</v>
      </c>
      <c r="N103" s="84" t="s">
        <v>44</v>
      </c>
      <c r="P103" s="86">
        <v>37165</v>
      </c>
      <c r="Q103" s="87" t="str">
        <f t="shared" si="42"/>
        <v>N/E</v>
      </c>
      <c r="R103" s="87" t="str">
        <f t="shared" si="43"/>
        <v>N/E</v>
      </c>
      <c r="S103" s="87">
        <f t="shared" si="44"/>
        <v>112324048.95115973</v>
      </c>
      <c r="T103" s="87">
        <f t="shared" si="45"/>
        <v>133445360.45273314</v>
      </c>
      <c r="U103" s="87" t="str">
        <f t="shared" si="46"/>
        <v>N/E</v>
      </c>
      <c r="V103" s="87" t="str">
        <f t="shared" si="47"/>
        <v>N/E</v>
      </c>
      <c r="W103" s="87" t="str">
        <f t="shared" si="48"/>
        <v>N/E</v>
      </c>
      <c r="X103" s="87" t="str">
        <f t="shared" si="49"/>
        <v>N/E</v>
      </c>
      <c r="AU103" s="106"/>
      <c r="AV103" s="86">
        <v>37165</v>
      </c>
      <c r="AW103" s="76">
        <v>50.176135000000002</v>
      </c>
      <c r="AX103" s="76">
        <v>54.668852999999999</v>
      </c>
      <c r="AY103" s="76">
        <v>50.176135000000002</v>
      </c>
      <c r="AZ103" s="76">
        <v>54.668852999999999</v>
      </c>
      <c r="BA103" s="76">
        <v>52.604425999999997</v>
      </c>
      <c r="BB103" s="76">
        <v>41.774037</v>
      </c>
      <c r="BC103" s="76">
        <v>62.754142999999999</v>
      </c>
      <c r="BD103" s="76">
        <v>56.276142999999998</v>
      </c>
      <c r="BE103" s="76">
        <v>60.852074999999999</v>
      </c>
      <c r="BF103" s="76">
        <v>41.533332999999999</v>
      </c>
      <c r="BG103" s="76">
        <v>57.387242000000001</v>
      </c>
      <c r="BH103" s="76">
        <v>38.000427000000002</v>
      </c>
      <c r="BI103" s="76">
        <v>39.823396000000002</v>
      </c>
      <c r="BJ103" s="76">
        <v>41.433802</v>
      </c>
      <c r="BK103" s="76">
        <v>38.762982999999998</v>
      </c>
      <c r="BL103" s="76">
        <v>36.523313000000002</v>
      </c>
      <c r="BM103" s="76">
        <v>32.813583000000001</v>
      </c>
      <c r="BN103" s="76">
        <v>44.057343000000003</v>
      </c>
      <c r="BO103" s="91">
        <f t="shared" si="50"/>
        <v>46.705887554686775</v>
      </c>
    </row>
    <row r="104" spans="1:67" hidden="1" x14ac:dyDescent="0.3">
      <c r="A104" s="104">
        <v>37196</v>
      </c>
      <c r="B104" s="84" t="s">
        <v>44</v>
      </c>
      <c r="C104" s="84" t="s">
        <v>44</v>
      </c>
      <c r="D104" s="84" t="s">
        <v>44</v>
      </c>
      <c r="E104" s="84">
        <v>56310580</v>
      </c>
      <c r="F104" s="84">
        <v>60712683</v>
      </c>
      <c r="G104" s="84" t="s">
        <v>44</v>
      </c>
      <c r="H104" s="84" t="s">
        <v>44</v>
      </c>
      <c r="I104" s="84" t="s">
        <v>44</v>
      </c>
      <c r="J104" s="84" t="s">
        <v>44</v>
      </c>
      <c r="K104" s="84">
        <v>440371400</v>
      </c>
      <c r="L104" s="84" t="s">
        <v>44</v>
      </c>
      <c r="M104" s="84" t="s">
        <v>44</v>
      </c>
      <c r="N104" s="84" t="s">
        <v>44</v>
      </c>
      <c r="P104" s="86">
        <v>37196</v>
      </c>
      <c r="Q104" s="87" t="str">
        <f t="shared" si="42"/>
        <v>N/E</v>
      </c>
      <c r="R104" s="87" t="str">
        <f t="shared" si="43"/>
        <v>N/E</v>
      </c>
      <c r="S104" s="87">
        <f t="shared" si="44"/>
        <v>120111738.56350547</v>
      </c>
      <c r="T104" s="87">
        <f t="shared" si="45"/>
        <v>129501523.65656655</v>
      </c>
      <c r="U104" s="87" t="str">
        <f t="shared" si="46"/>
        <v>N/E</v>
      </c>
      <c r="V104" s="87" t="str">
        <f t="shared" si="47"/>
        <v>N/E</v>
      </c>
      <c r="W104" s="87" t="str">
        <f t="shared" si="48"/>
        <v>N/E</v>
      </c>
      <c r="X104" s="87" t="str">
        <f t="shared" si="49"/>
        <v>N/E</v>
      </c>
      <c r="AU104" s="106"/>
      <c r="AV104" s="86">
        <v>37196</v>
      </c>
      <c r="AW104" s="76">
        <v>50.365149000000002</v>
      </c>
      <c r="AX104" s="76">
        <v>54.799506999999998</v>
      </c>
      <c r="AY104" s="76">
        <v>50.365149000000002</v>
      </c>
      <c r="AZ104" s="76">
        <v>54.799506999999998</v>
      </c>
      <c r="BA104" s="76">
        <v>52.698081000000002</v>
      </c>
      <c r="BB104" s="76">
        <v>41.875508000000004</v>
      </c>
      <c r="BC104" s="76">
        <v>62.833182000000001</v>
      </c>
      <c r="BD104" s="76">
        <v>56.449804999999998</v>
      </c>
      <c r="BE104" s="76">
        <v>61.042053000000003</v>
      </c>
      <c r="BF104" s="76">
        <v>41.533887999999997</v>
      </c>
      <c r="BG104" s="76">
        <v>57.602179999999997</v>
      </c>
      <c r="BH104" s="76">
        <v>38.294274000000001</v>
      </c>
      <c r="BI104" s="76">
        <v>39.493428000000002</v>
      </c>
      <c r="BJ104" s="76">
        <v>40.796944000000003</v>
      </c>
      <c r="BK104" s="76">
        <v>38.628684</v>
      </c>
      <c r="BL104" s="76">
        <v>37.313747999999997</v>
      </c>
      <c r="BM104" s="76">
        <v>34.08764</v>
      </c>
      <c r="BN104" s="76">
        <v>44.065629000000001</v>
      </c>
      <c r="BO104" s="91">
        <f t="shared" si="50"/>
        <v>46.88182909801732</v>
      </c>
    </row>
    <row r="105" spans="1:67" hidden="1" x14ac:dyDescent="0.3">
      <c r="A105" s="85">
        <v>37226</v>
      </c>
      <c r="B105" s="84" t="s">
        <v>44</v>
      </c>
      <c r="C105" s="84" t="s">
        <v>44</v>
      </c>
      <c r="D105" s="84" t="s">
        <v>44</v>
      </c>
      <c r="E105" s="84">
        <v>58152532</v>
      </c>
      <c r="F105" s="84">
        <v>59667939</v>
      </c>
      <c r="G105" s="84" t="s">
        <v>44</v>
      </c>
      <c r="H105" s="84" t="s">
        <v>44</v>
      </c>
      <c r="I105" s="84" t="s">
        <v>44</v>
      </c>
      <c r="J105" s="84" t="s">
        <v>44</v>
      </c>
      <c r="K105" s="84">
        <v>429833627</v>
      </c>
      <c r="L105" s="84" t="s">
        <v>44</v>
      </c>
      <c r="M105" s="84" t="s">
        <v>44</v>
      </c>
      <c r="N105" s="84" t="s">
        <v>44</v>
      </c>
      <c r="P105" s="86">
        <v>37226</v>
      </c>
      <c r="Q105" s="87" t="str">
        <f t="shared" si="42"/>
        <v>N/E</v>
      </c>
      <c r="R105" s="87" t="str">
        <f t="shared" si="43"/>
        <v>N/E</v>
      </c>
      <c r="S105" s="87">
        <f t="shared" si="44"/>
        <v>123869119.13435178</v>
      </c>
      <c r="T105" s="87">
        <f t="shared" si="45"/>
        <v>127097046.16975637</v>
      </c>
      <c r="U105" s="87" t="str">
        <f t="shared" si="46"/>
        <v>N/E</v>
      </c>
      <c r="V105" s="87" t="str">
        <f t="shared" si="47"/>
        <v>N/E</v>
      </c>
      <c r="W105" s="87" t="str">
        <f t="shared" si="48"/>
        <v>N/E</v>
      </c>
      <c r="X105" s="87" t="str">
        <f t="shared" si="49"/>
        <v>N/E</v>
      </c>
      <c r="AU105" s="106"/>
      <c r="AV105" s="86">
        <v>37226</v>
      </c>
      <c r="AW105" s="76">
        <v>50.434899000000001</v>
      </c>
      <c r="AX105" s="76">
        <v>54.930759999999999</v>
      </c>
      <c r="AY105" s="76">
        <v>50.434899000000001</v>
      </c>
      <c r="AZ105" s="76">
        <v>54.930759999999999</v>
      </c>
      <c r="BA105" s="76">
        <v>52.746364</v>
      </c>
      <c r="BB105" s="76">
        <v>41.912323000000001</v>
      </c>
      <c r="BC105" s="76">
        <v>62.892622000000003</v>
      </c>
      <c r="BD105" s="76">
        <v>56.680208</v>
      </c>
      <c r="BE105" s="76">
        <v>61.239317999999997</v>
      </c>
      <c r="BF105" s="76">
        <v>41.533887999999997</v>
      </c>
      <c r="BG105" s="76">
        <v>57.934061</v>
      </c>
      <c r="BH105" s="76">
        <v>38.236423000000002</v>
      </c>
      <c r="BI105" s="76">
        <v>39.403551999999998</v>
      </c>
      <c r="BJ105" s="76">
        <v>40.200398999999997</v>
      </c>
      <c r="BK105" s="76">
        <v>38.861449999999998</v>
      </c>
      <c r="BL105" s="76">
        <v>37.281441000000001</v>
      </c>
      <c r="BM105" s="76">
        <v>33.880941999999997</v>
      </c>
      <c r="BN105" s="76">
        <v>44.324464999999996</v>
      </c>
      <c r="BO105" s="91">
        <f t="shared" si="50"/>
        <v>46.946755096341811</v>
      </c>
    </row>
    <row r="106" spans="1:67" hidden="1" x14ac:dyDescent="0.3">
      <c r="A106" s="92">
        <v>37257</v>
      </c>
      <c r="B106" s="84" t="s">
        <v>44</v>
      </c>
      <c r="C106" s="84" t="s">
        <v>44</v>
      </c>
      <c r="D106" s="84" t="s">
        <v>44</v>
      </c>
      <c r="E106" s="84">
        <v>58783622</v>
      </c>
      <c r="F106" s="84">
        <v>57684477</v>
      </c>
      <c r="G106" s="84" t="s">
        <v>44</v>
      </c>
      <c r="H106" s="84" t="s">
        <v>44</v>
      </c>
      <c r="I106" s="84" t="s">
        <v>44</v>
      </c>
      <c r="J106" s="84" t="s">
        <v>44</v>
      </c>
      <c r="K106" s="84">
        <v>429876674</v>
      </c>
      <c r="L106" s="84" t="s">
        <v>44</v>
      </c>
      <c r="M106" s="84" t="s">
        <v>44</v>
      </c>
      <c r="N106" s="84" t="s">
        <v>44</v>
      </c>
      <c r="P106" s="86">
        <v>37257</v>
      </c>
      <c r="Q106" s="87" t="str">
        <f t="shared" si="42"/>
        <v>N/E</v>
      </c>
      <c r="R106" s="87" t="str">
        <f t="shared" si="43"/>
        <v>N/E</v>
      </c>
      <c r="S106" s="87">
        <f t="shared" si="44"/>
        <v>124068093.34616779</v>
      </c>
      <c r="T106" s="87">
        <f t="shared" si="45"/>
        <v>121748249.48794188</v>
      </c>
      <c r="U106" s="87" t="str">
        <f t="shared" si="46"/>
        <v>N/E</v>
      </c>
      <c r="V106" s="87" t="str">
        <f t="shared" si="47"/>
        <v>N/E</v>
      </c>
      <c r="W106" s="87" t="str">
        <f t="shared" si="48"/>
        <v>N/E</v>
      </c>
      <c r="X106" s="87" t="str">
        <f t="shared" si="49"/>
        <v>N/E</v>
      </c>
      <c r="AU106" s="106"/>
      <c r="AV106" s="86">
        <v>37257</v>
      </c>
      <c r="AW106" s="76">
        <v>50.900472000000001</v>
      </c>
      <c r="AX106" s="76">
        <v>55.204765000000002</v>
      </c>
      <c r="AY106" s="76">
        <v>50.900472000000001</v>
      </c>
      <c r="AZ106" s="76">
        <v>55.204765000000002</v>
      </c>
      <c r="BA106" s="76">
        <v>52.853737000000002</v>
      </c>
      <c r="BB106" s="76">
        <v>42.169420000000002</v>
      </c>
      <c r="BC106" s="76">
        <v>62.813442000000002</v>
      </c>
      <c r="BD106" s="76">
        <v>57.153168999999998</v>
      </c>
      <c r="BE106" s="76">
        <v>61.626643000000001</v>
      </c>
      <c r="BF106" s="76">
        <v>41.732013000000002</v>
      </c>
      <c r="BG106" s="76">
        <v>58.568627999999997</v>
      </c>
      <c r="BH106" s="76">
        <v>39.056705999999998</v>
      </c>
      <c r="BI106" s="76">
        <v>40.482799</v>
      </c>
      <c r="BJ106" s="76">
        <v>42.916375000000002</v>
      </c>
      <c r="BK106" s="76">
        <v>38.897745999999998</v>
      </c>
      <c r="BL106" s="76">
        <v>37.894945999999997</v>
      </c>
      <c r="BM106" s="76">
        <v>33.593220000000002</v>
      </c>
      <c r="BN106" s="76">
        <v>46.470675999999997</v>
      </c>
      <c r="BO106" s="91">
        <f t="shared" si="50"/>
        <v>47.380128455738621</v>
      </c>
    </row>
    <row r="107" spans="1:67" hidden="1" x14ac:dyDescent="0.3">
      <c r="A107" s="93">
        <v>37288</v>
      </c>
      <c r="B107" s="84" t="s">
        <v>44</v>
      </c>
      <c r="C107" s="84" t="s">
        <v>44</v>
      </c>
      <c r="D107" s="84" t="s">
        <v>44</v>
      </c>
      <c r="E107" s="84">
        <v>59240209</v>
      </c>
      <c r="F107" s="84">
        <v>57594586</v>
      </c>
      <c r="G107" s="84" t="s">
        <v>44</v>
      </c>
      <c r="H107" s="84" t="s">
        <v>44</v>
      </c>
      <c r="I107" s="84" t="s">
        <v>44</v>
      </c>
      <c r="J107" s="84" t="s">
        <v>44</v>
      </c>
      <c r="K107" s="84">
        <v>430697030</v>
      </c>
      <c r="L107" s="84" t="s">
        <v>44</v>
      </c>
      <c r="M107" s="84" t="s">
        <v>44</v>
      </c>
      <c r="N107" s="84" t="s">
        <v>44</v>
      </c>
      <c r="P107" s="86">
        <v>37288</v>
      </c>
      <c r="Q107" s="87" t="str">
        <f t="shared" si="42"/>
        <v>N/E</v>
      </c>
      <c r="R107" s="87" t="str">
        <f t="shared" si="43"/>
        <v>N/E</v>
      </c>
      <c r="S107" s="87">
        <f t="shared" si="44"/>
        <v>125112190.9828919</v>
      </c>
      <c r="T107" s="87">
        <f t="shared" si="45"/>
        <v>121636722.16640207</v>
      </c>
      <c r="U107" s="87" t="str">
        <f t="shared" si="46"/>
        <v>N/E</v>
      </c>
      <c r="V107" s="87" t="str">
        <f t="shared" si="47"/>
        <v>N/E</v>
      </c>
      <c r="W107" s="87" t="str">
        <f t="shared" si="48"/>
        <v>N/E</v>
      </c>
      <c r="X107" s="87" t="str">
        <f t="shared" si="49"/>
        <v>N/E</v>
      </c>
      <c r="AU107" s="106"/>
      <c r="AV107" s="86">
        <v>37288</v>
      </c>
      <c r="AW107" s="76">
        <v>50.867750000000001</v>
      </c>
      <c r="AX107" s="76">
        <v>55.595315999999997</v>
      </c>
      <c r="AY107" s="76">
        <v>50.867750000000001</v>
      </c>
      <c r="AZ107" s="76">
        <v>55.595315999999997</v>
      </c>
      <c r="BA107" s="76">
        <v>53.138680999999998</v>
      </c>
      <c r="BB107" s="76">
        <v>42.448386999999997</v>
      </c>
      <c r="BC107" s="76">
        <v>63.089812000000002</v>
      </c>
      <c r="BD107" s="76">
        <v>57.666184999999999</v>
      </c>
      <c r="BE107" s="76">
        <v>62.197386000000002</v>
      </c>
      <c r="BF107" s="76">
        <v>41.879139000000002</v>
      </c>
      <c r="BG107" s="76">
        <v>59.150218000000002</v>
      </c>
      <c r="BH107" s="76">
        <v>38.177849000000002</v>
      </c>
      <c r="BI107" s="76">
        <v>37.425547999999999</v>
      </c>
      <c r="BJ107" s="76">
        <v>35.330955000000003</v>
      </c>
      <c r="BK107" s="76">
        <v>38.725982000000002</v>
      </c>
      <c r="BL107" s="76">
        <v>38.751475999999997</v>
      </c>
      <c r="BM107" s="76">
        <v>34.740260999999997</v>
      </c>
      <c r="BN107" s="76">
        <v>46.871124000000002</v>
      </c>
      <c r="BO107" s="91">
        <f t="shared" si="50"/>
        <v>47.349669552266597</v>
      </c>
    </row>
    <row r="108" spans="1:67" hidden="1" x14ac:dyDescent="0.3">
      <c r="A108" s="94">
        <v>37316</v>
      </c>
      <c r="B108" s="84" t="s">
        <v>44</v>
      </c>
      <c r="C108" s="84" t="s">
        <v>44</v>
      </c>
      <c r="D108" s="84" t="s">
        <v>44</v>
      </c>
      <c r="E108" s="84">
        <v>59450537</v>
      </c>
      <c r="F108" s="84">
        <v>57192855</v>
      </c>
      <c r="G108" s="84" t="s">
        <v>44</v>
      </c>
      <c r="H108" s="84" t="s">
        <v>44</v>
      </c>
      <c r="I108" s="84" t="s">
        <v>44</v>
      </c>
      <c r="J108" s="84" t="s">
        <v>44</v>
      </c>
      <c r="K108" s="84">
        <v>431259343</v>
      </c>
      <c r="L108" s="84" t="s">
        <v>44</v>
      </c>
      <c r="M108" s="84" t="s">
        <v>44</v>
      </c>
      <c r="N108" s="84" t="s">
        <v>44</v>
      </c>
      <c r="P108" s="86">
        <v>37316</v>
      </c>
      <c r="Q108" s="87" t="str">
        <f t="shared" si="42"/>
        <v>N/E</v>
      </c>
      <c r="R108" s="87" t="str">
        <f t="shared" si="43"/>
        <v>N/E</v>
      </c>
      <c r="S108" s="87">
        <f t="shared" si="44"/>
        <v>124917416.78954139</v>
      </c>
      <c r="T108" s="87">
        <f t="shared" si="45"/>
        <v>120173577.32897864</v>
      </c>
      <c r="U108" s="87" t="str">
        <f t="shared" si="46"/>
        <v>N/E</v>
      </c>
      <c r="V108" s="87" t="str">
        <f t="shared" si="47"/>
        <v>N/E</v>
      </c>
      <c r="W108" s="87" t="str">
        <f t="shared" si="48"/>
        <v>N/E</v>
      </c>
      <c r="X108" s="87" t="str">
        <f t="shared" si="49"/>
        <v>N/E</v>
      </c>
      <c r="AU108" s="106"/>
      <c r="AV108" s="86">
        <v>37316</v>
      </c>
      <c r="AW108" s="76">
        <v>51.127948000000004</v>
      </c>
      <c r="AX108" s="76">
        <v>55.821657999999999</v>
      </c>
      <c r="AY108" s="76">
        <v>51.127948000000004</v>
      </c>
      <c r="AZ108" s="76">
        <v>55.821657999999999</v>
      </c>
      <c r="BA108" s="76">
        <v>53.279411000000003</v>
      </c>
      <c r="BB108" s="76">
        <v>42.693525999999999</v>
      </c>
      <c r="BC108" s="76">
        <v>63.096801999999997</v>
      </c>
      <c r="BD108" s="76">
        <v>57.993315000000003</v>
      </c>
      <c r="BE108" s="76">
        <v>62.530389</v>
      </c>
      <c r="BF108" s="76">
        <v>41.942636999999998</v>
      </c>
      <c r="BG108" s="76">
        <v>59.556761000000002</v>
      </c>
      <c r="BH108" s="76">
        <v>38.489415000000001</v>
      </c>
      <c r="BI108" s="76">
        <v>37.454036000000002</v>
      </c>
      <c r="BJ108" s="76">
        <v>35.625618000000003</v>
      </c>
      <c r="BK108" s="76">
        <v>38.584989999999998</v>
      </c>
      <c r="BL108" s="76">
        <v>39.288268000000002</v>
      </c>
      <c r="BM108" s="76">
        <v>35.482565999999998</v>
      </c>
      <c r="BN108" s="76">
        <v>47.082782000000002</v>
      </c>
      <c r="BO108" s="91">
        <f t="shared" si="50"/>
        <v>47.591871916596858</v>
      </c>
    </row>
    <row r="109" spans="1:67" hidden="1" x14ac:dyDescent="0.3">
      <c r="A109" s="95">
        <v>37347</v>
      </c>
      <c r="B109" s="84" t="s">
        <v>44</v>
      </c>
      <c r="C109" s="84" t="s">
        <v>44</v>
      </c>
      <c r="D109" s="84" t="s">
        <v>44</v>
      </c>
      <c r="E109" s="84">
        <v>61496593</v>
      </c>
      <c r="F109" s="84">
        <v>57506523</v>
      </c>
      <c r="G109" s="84" t="s">
        <v>44</v>
      </c>
      <c r="H109" s="84" t="s">
        <v>44</v>
      </c>
      <c r="I109" s="84" t="s">
        <v>44</v>
      </c>
      <c r="J109" s="84" t="s">
        <v>44</v>
      </c>
      <c r="K109" s="84">
        <v>428296100</v>
      </c>
      <c r="L109" s="84" t="s">
        <v>44</v>
      </c>
      <c r="M109" s="84" t="s">
        <v>44</v>
      </c>
      <c r="N109" s="84" t="s">
        <v>44</v>
      </c>
      <c r="P109" s="86">
        <v>37347</v>
      </c>
      <c r="Q109" s="87" t="str">
        <f t="shared" si="42"/>
        <v>N/E</v>
      </c>
      <c r="R109" s="87" t="str">
        <f t="shared" si="43"/>
        <v>N/E</v>
      </c>
      <c r="S109" s="87">
        <f t="shared" si="44"/>
        <v>128514575.54544608</v>
      </c>
      <c r="T109" s="87">
        <f t="shared" si="45"/>
        <v>120176192.43458629</v>
      </c>
      <c r="U109" s="87" t="str">
        <f t="shared" si="46"/>
        <v>N/E</v>
      </c>
      <c r="V109" s="87" t="str">
        <f t="shared" si="47"/>
        <v>N/E</v>
      </c>
      <c r="W109" s="87" t="str">
        <f t="shared" si="48"/>
        <v>N/E</v>
      </c>
      <c r="X109" s="87" t="str">
        <f t="shared" si="49"/>
        <v>N/E</v>
      </c>
      <c r="AU109" s="106"/>
      <c r="AV109" s="86">
        <v>37347</v>
      </c>
      <c r="AW109" s="76">
        <v>51.407235</v>
      </c>
      <c r="AX109" s="76">
        <v>56.020712000000003</v>
      </c>
      <c r="AY109" s="76">
        <v>51.407235</v>
      </c>
      <c r="AZ109" s="76">
        <v>56.020712000000003</v>
      </c>
      <c r="BA109" s="76">
        <v>53.391137999999998</v>
      </c>
      <c r="BB109" s="76">
        <v>42.830931999999997</v>
      </c>
      <c r="BC109" s="76">
        <v>63.171365999999999</v>
      </c>
      <c r="BD109" s="76">
        <v>58.295707</v>
      </c>
      <c r="BE109" s="76">
        <v>62.865571000000003</v>
      </c>
      <c r="BF109" s="76">
        <v>41.950208000000003</v>
      </c>
      <c r="BG109" s="76">
        <v>59.925252</v>
      </c>
      <c r="BH109" s="76">
        <v>38.911678999999999</v>
      </c>
      <c r="BI109" s="76">
        <v>38.023378999999998</v>
      </c>
      <c r="BJ109" s="76">
        <v>37.330677000000001</v>
      </c>
      <c r="BK109" s="76">
        <v>38.430793000000001</v>
      </c>
      <c r="BL109" s="76">
        <v>39.593120999999996</v>
      </c>
      <c r="BM109" s="76">
        <v>35.818161000000003</v>
      </c>
      <c r="BN109" s="76">
        <v>47.347092000000004</v>
      </c>
      <c r="BO109" s="91">
        <f t="shared" si="50"/>
        <v>47.851843060597602</v>
      </c>
    </row>
    <row r="110" spans="1:67" hidden="1" x14ac:dyDescent="0.3">
      <c r="A110" s="96">
        <v>37377</v>
      </c>
      <c r="B110" s="84" t="s">
        <v>44</v>
      </c>
      <c r="C110" s="84" t="s">
        <v>44</v>
      </c>
      <c r="D110" s="84" t="s">
        <v>44</v>
      </c>
      <c r="E110" s="84">
        <v>64573637</v>
      </c>
      <c r="F110" s="84">
        <v>57366489</v>
      </c>
      <c r="G110" s="84" t="s">
        <v>44</v>
      </c>
      <c r="H110" s="84" t="s">
        <v>44</v>
      </c>
      <c r="I110" s="84" t="s">
        <v>44</v>
      </c>
      <c r="J110" s="84" t="s">
        <v>44</v>
      </c>
      <c r="K110" s="84">
        <v>423767112</v>
      </c>
      <c r="L110" s="84" t="s">
        <v>44</v>
      </c>
      <c r="M110" s="84" t="s">
        <v>44</v>
      </c>
      <c r="N110" s="84" t="s">
        <v>44</v>
      </c>
      <c r="P110" s="86">
        <v>37377</v>
      </c>
      <c r="Q110" s="87" t="str">
        <f t="shared" si="42"/>
        <v>N/E</v>
      </c>
      <c r="R110" s="87" t="str">
        <f t="shared" si="43"/>
        <v>N/E</v>
      </c>
      <c r="S110" s="87">
        <f t="shared" si="44"/>
        <v>134671973.92077786</v>
      </c>
      <c r="T110" s="87">
        <f t="shared" si="45"/>
        <v>119641058.94383167</v>
      </c>
      <c r="U110" s="87" t="str">
        <f t="shared" si="46"/>
        <v>N/E</v>
      </c>
      <c r="V110" s="87" t="str">
        <f t="shared" si="47"/>
        <v>N/E</v>
      </c>
      <c r="W110" s="87" t="str">
        <f t="shared" si="48"/>
        <v>N/E</v>
      </c>
      <c r="X110" s="87" t="str">
        <f t="shared" si="49"/>
        <v>N/E</v>
      </c>
      <c r="AU110" s="106"/>
      <c r="AV110" s="86">
        <v>37377</v>
      </c>
      <c r="AW110" s="76">
        <v>51.511429</v>
      </c>
      <c r="AX110" s="76">
        <v>56.124318000000002</v>
      </c>
      <c r="AY110" s="76">
        <v>51.511429</v>
      </c>
      <c r="AZ110" s="76">
        <v>56.124318000000002</v>
      </c>
      <c r="BA110" s="76">
        <v>53.424185000000001</v>
      </c>
      <c r="BB110" s="76">
        <v>42.919331</v>
      </c>
      <c r="BC110" s="76">
        <v>63.135814000000003</v>
      </c>
      <c r="BD110" s="76">
        <v>58.483767</v>
      </c>
      <c r="BE110" s="76">
        <v>63.171691000000003</v>
      </c>
      <c r="BF110" s="76">
        <v>41.961703</v>
      </c>
      <c r="BG110" s="76">
        <v>60.069428000000002</v>
      </c>
      <c r="BH110" s="76">
        <v>39.010559000000001</v>
      </c>
      <c r="BI110" s="76">
        <v>38.382764000000002</v>
      </c>
      <c r="BJ110" s="76">
        <v>38.722977</v>
      </c>
      <c r="BK110" s="76">
        <v>38.132272</v>
      </c>
      <c r="BL110" s="76">
        <v>39.484476999999998</v>
      </c>
      <c r="BM110" s="76">
        <v>35.513407999999998</v>
      </c>
      <c r="BN110" s="76">
        <v>47.563243</v>
      </c>
      <c r="BO110" s="91">
        <f t="shared" si="50"/>
        <v>47.94883086661082</v>
      </c>
    </row>
    <row r="111" spans="1:67" hidden="1" x14ac:dyDescent="0.3">
      <c r="A111" s="97">
        <v>37408</v>
      </c>
      <c r="B111" s="84" t="s">
        <v>44</v>
      </c>
      <c r="C111" s="84" t="s">
        <v>44</v>
      </c>
      <c r="D111" s="84" t="s">
        <v>44</v>
      </c>
      <c r="E111" s="84">
        <v>66880569</v>
      </c>
      <c r="F111" s="84">
        <v>57868653</v>
      </c>
      <c r="G111" s="84" t="s">
        <v>44</v>
      </c>
      <c r="H111" s="84" t="s">
        <v>44</v>
      </c>
      <c r="I111" s="84" t="s">
        <v>44</v>
      </c>
      <c r="J111" s="84" t="s">
        <v>44</v>
      </c>
      <c r="K111" s="84">
        <v>421694336</v>
      </c>
      <c r="L111" s="84" t="s">
        <v>44</v>
      </c>
      <c r="M111" s="84" t="s">
        <v>44</v>
      </c>
      <c r="N111" s="84" t="s">
        <v>44</v>
      </c>
      <c r="P111" s="86">
        <v>37408</v>
      </c>
      <c r="Q111" s="87" t="str">
        <f t="shared" si="42"/>
        <v>N/E</v>
      </c>
      <c r="R111" s="87" t="str">
        <f t="shared" si="43"/>
        <v>N/E</v>
      </c>
      <c r="S111" s="87">
        <f t="shared" si="44"/>
        <v>138806425.31402892</v>
      </c>
      <c r="T111" s="87">
        <f t="shared" si="45"/>
        <v>120102759.00415793</v>
      </c>
      <c r="U111" s="87" t="str">
        <f t="shared" si="46"/>
        <v>N/E</v>
      </c>
      <c r="V111" s="87" t="str">
        <f t="shared" si="47"/>
        <v>N/E</v>
      </c>
      <c r="W111" s="87" t="str">
        <f t="shared" si="48"/>
        <v>N/E</v>
      </c>
      <c r="X111" s="87" t="str">
        <f t="shared" si="49"/>
        <v>N/E</v>
      </c>
      <c r="AU111" s="106"/>
      <c r="AV111" s="86">
        <v>37408</v>
      </c>
      <c r="AW111" s="76">
        <v>51.762585999999999</v>
      </c>
      <c r="AX111" s="76">
        <v>56.195290999999997</v>
      </c>
      <c r="AY111" s="76">
        <v>51.762585999999999</v>
      </c>
      <c r="AZ111" s="76">
        <v>56.195290999999997</v>
      </c>
      <c r="BA111" s="76">
        <v>53.391903999999997</v>
      </c>
      <c r="BB111" s="76">
        <v>42.887700000000002</v>
      </c>
      <c r="BC111" s="76">
        <v>63.104537000000001</v>
      </c>
      <c r="BD111" s="76">
        <v>58.679676000000001</v>
      </c>
      <c r="BE111" s="76">
        <v>63.479512999999997</v>
      </c>
      <c r="BF111" s="76">
        <v>42.024481000000002</v>
      </c>
      <c r="BG111" s="76">
        <v>60.213214000000001</v>
      </c>
      <c r="BH111" s="76">
        <v>39.606912999999999</v>
      </c>
      <c r="BI111" s="76">
        <v>39.426003999999999</v>
      </c>
      <c r="BJ111" s="76">
        <v>41.448352</v>
      </c>
      <c r="BK111" s="76">
        <v>38.103684999999999</v>
      </c>
      <c r="BL111" s="76">
        <v>39.724549000000003</v>
      </c>
      <c r="BM111" s="76">
        <v>35.838425000000001</v>
      </c>
      <c r="BN111" s="76">
        <v>47.669584</v>
      </c>
      <c r="BO111" s="91">
        <f t="shared" si="50"/>
        <v>48.18261751838407</v>
      </c>
    </row>
    <row r="112" spans="1:67" hidden="1" x14ac:dyDescent="0.3">
      <c r="A112" s="98">
        <v>37438</v>
      </c>
      <c r="B112" s="84" t="s">
        <v>44</v>
      </c>
      <c r="C112" s="84" t="s">
        <v>44</v>
      </c>
      <c r="D112" s="84" t="s">
        <v>44</v>
      </c>
      <c r="E112" s="84">
        <v>68528632</v>
      </c>
      <c r="F112" s="84">
        <v>57859211</v>
      </c>
      <c r="G112" s="84" t="s">
        <v>44</v>
      </c>
      <c r="H112" s="84" t="s">
        <v>44</v>
      </c>
      <c r="I112" s="84" t="s">
        <v>44</v>
      </c>
      <c r="J112" s="84" t="s">
        <v>44</v>
      </c>
      <c r="K112" s="84">
        <v>424549802</v>
      </c>
      <c r="L112" s="84" t="s">
        <v>44</v>
      </c>
      <c r="M112" s="84" t="s">
        <v>44</v>
      </c>
      <c r="N112" s="84" t="s">
        <v>44</v>
      </c>
      <c r="P112" s="86">
        <v>37438</v>
      </c>
      <c r="Q112" s="87" t="str">
        <f t="shared" si="42"/>
        <v>N/E</v>
      </c>
      <c r="R112" s="87" t="str">
        <f t="shared" si="43"/>
        <v>N/E</v>
      </c>
      <c r="S112" s="87">
        <f t="shared" si="44"/>
        <v>141819754.31766808</v>
      </c>
      <c r="T112" s="87">
        <f t="shared" si="45"/>
        <v>119739426.42010012</v>
      </c>
      <c r="U112" s="87" t="str">
        <f t="shared" si="46"/>
        <v>N/E</v>
      </c>
      <c r="V112" s="87" t="str">
        <f t="shared" si="47"/>
        <v>N/E</v>
      </c>
      <c r="W112" s="87" t="str">
        <f t="shared" si="48"/>
        <v>N/E</v>
      </c>
      <c r="X112" s="87" t="str">
        <f t="shared" si="49"/>
        <v>N/E</v>
      </c>
      <c r="AU112" s="106"/>
      <c r="AV112" s="86">
        <v>37438</v>
      </c>
      <c r="AW112" s="76">
        <v>51.911180999999999</v>
      </c>
      <c r="AX112" s="76">
        <v>56.270828000000002</v>
      </c>
      <c r="AY112" s="76">
        <v>51.911180999999999</v>
      </c>
      <c r="AZ112" s="76">
        <v>56.270828000000002</v>
      </c>
      <c r="BA112" s="76">
        <v>53.346569000000002</v>
      </c>
      <c r="BB112" s="76">
        <v>42.870387999999998</v>
      </c>
      <c r="BC112" s="76">
        <v>63.027768999999999</v>
      </c>
      <c r="BD112" s="76">
        <v>58.881911000000002</v>
      </c>
      <c r="BE112" s="76">
        <v>63.748263999999999</v>
      </c>
      <c r="BF112" s="76">
        <v>42.064056999999998</v>
      </c>
      <c r="BG112" s="76">
        <v>60.415396000000001</v>
      </c>
      <c r="BH112" s="76">
        <v>39.922885000000001</v>
      </c>
      <c r="BI112" s="76">
        <v>40.309607</v>
      </c>
      <c r="BJ112" s="76">
        <v>43.576341999999997</v>
      </c>
      <c r="BK112" s="76">
        <v>38.209985000000003</v>
      </c>
      <c r="BL112" s="76">
        <v>39.663773999999997</v>
      </c>
      <c r="BM112" s="76">
        <v>35.710448999999997</v>
      </c>
      <c r="BN112" s="76">
        <v>47.739919</v>
      </c>
      <c r="BO112" s="91">
        <f t="shared" si="50"/>
        <v>48.320935492879087</v>
      </c>
    </row>
    <row r="113" spans="1:67" hidden="1" x14ac:dyDescent="0.3">
      <c r="A113" s="101">
        <v>37469</v>
      </c>
      <c r="B113" s="84" t="s">
        <v>44</v>
      </c>
      <c r="C113" s="84" t="s">
        <v>44</v>
      </c>
      <c r="D113" s="84" t="s">
        <v>44</v>
      </c>
      <c r="E113" s="84">
        <v>71564556</v>
      </c>
      <c r="F113" s="84">
        <v>57508470</v>
      </c>
      <c r="G113" s="84" t="s">
        <v>44</v>
      </c>
      <c r="H113" s="84" t="s">
        <v>44</v>
      </c>
      <c r="I113" s="84" t="s">
        <v>44</v>
      </c>
      <c r="J113" s="84" t="s">
        <v>44</v>
      </c>
      <c r="K113" s="84">
        <v>425922223</v>
      </c>
      <c r="L113" s="84" t="s">
        <v>44</v>
      </c>
      <c r="M113" s="84" t="s">
        <v>44</v>
      </c>
      <c r="N113" s="84" t="s">
        <v>44</v>
      </c>
      <c r="P113" s="86">
        <v>37469</v>
      </c>
      <c r="Q113" s="87" t="str">
        <f t="shared" si="42"/>
        <v>N/E</v>
      </c>
      <c r="R113" s="87" t="str">
        <f t="shared" si="43"/>
        <v>N/E</v>
      </c>
      <c r="S113" s="87">
        <f t="shared" si="44"/>
        <v>147541598.7522971</v>
      </c>
      <c r="T113" s="87">
        <f t="shared" si="45"/>
        <v>118562764.58416812</v>
      </c>
      <c r="U113" s="87" t="str">
        <f t="shared" si="46"/>
        <v>N/E</v>
      </c>
      <c r="V113" s="87" t="str">
        <f t="shared" si="47"/>
        <v>N/E</v>
      </c>
      <c r="W113" s="87" t="str">
        <f t="shared" si="48"/>
        <v>N/E</v>
      </c>
      <c r="X113" s="87" t="str">
        <f t="shared" si="49"/>
        <v>N/E</v>
      </c>
      <c r="AU113" s="106"/>
      <c r="AV113" s="86">
        <v>37469</v>
      </c>
      <c r="AW113" s="76">
        <v>52.108559999999997</v>
      </c>
      <c r="AX113" s="76">
        <v>56.460413000000003</v>
      </c>
      <c r="AY113" s="76">
        <v>52.108559999999997</v>
      </c>
      <c r="AZ113" s="76">
        <v>56.460413000000003</v>
      </c>
      <c r="BA113" s="76">
        <v>53.440764999999999</v>
      </c>
      <c r="BB113" s="76">
        <v>42.939050000000002</v>
      </c>
      <c r="BC113" s="76">
        <v>63.145826</v>
      </c>
      <c r="BD113" s="76">
        <v>59.163808000000003</v>
      </c>
      <c r="BE113" s="76">
        <v>64.018251000000006</v>
      </c>
      <c r="BF113" s="76">
        <v>42.606127999999998</v>
      </c>
      <c r="BG113" s="76">
        <v>60.600898000000001</v>
      </c>
      <c r="BH113" s="76">
        <v>40.139707000000001</v>
      </c>
      <c r="BI113" s="76">
        <v>40.56691</v>
      </c>
      <c r="BJ113" s="76">
        <v>43.617896999999999</v>
      </c>
      <c r="BK113" s="76">
        <v>38.599606000000001</v>
      </c>
      <c r="BL113" s="76">
        <v>39.855353999999998</v>
      </c>
      <c r="BM113" s="76">
        <v>35.962271000000001</v>
      </c>
      <c r="BN113" s="76">
        <v>47.813813000000003</v>
      </c>
      <c r="BO113" s="91">
        <f t="shared" si="50"/>
        <v>48.504663501815138</v>
      </c>
    </row>
    <row r="114" spans="1:67" hidden="1" x14ac:dyDescent="0.3">
      <c r="A114" s="102">
        <v>37500</v>
      </c>
      <c r="B114" s="84" t="s">
        <v>44</v>
      </c>
      <c r="C114" s="84" t="s">
        <v>44</v>
      </c>
      <c r="D114" s="84" t="s">
        <v>44</v>
      </c>
      <c r="E114" s="84">
        <v>73294007</v>
      </c>
      <c r="F114" s="84">
        <v>57651177</v>
      </c>
      <c r="G114" s="84" t="s">
        <v>44</v>
      </c>
      <c r="H114" s="84" t="s">
        <v>44</v>
      </c>
      <c r="I114" s="84" t="s">
        <v>44</v>
      </c>
      <c r="J114" s="84" t="s">
        <v>44</v>
      </c>
      <c r="K114" s="84">
        <v>427016037</v>
      </c>
      <c r="L114" s="84" t="s">
        <v>44</v>
      </c>
      <c r="M114" s="84" t="s">
        <v>44</v>
      </c>
      <c r="N114" s="84" t="s">
        <v>44</v>
      </c>
      <c r="P114" s="86">
        <v>37500</v>
      </c>
      <c r="Q114" s="87" t="str">
        <f t="shared" si="42"/>
        <v>N/E</v>
      </c>
      <c r="R114" s="87" t="str">
        <f t="shared" si="43"/>
        <v>N/E</v>
      </c>
      <c r="S114" s="87">
        <f t="shared" si="44"/>
        <v>150203685.00379536</v>
      </c>
      <c r="T114" s="87">
        <f t="shared" si="45"/>
        <v>118146347.6298417</v>
      </c>
      <c r="U114" s="87" t="str">
        <f t="shared" si="46"/>
        <v>N/E</v>
      </c>
      <c r="V114" s="87" t="str">
        <f t="shared" si="47"/>
        <v>N/E</v>
      </c>
      <c r="W114" s="87" t="str">
        <f t="shared" si="48"/>
        <v>N/E</v>
      </c>
      <c r="X114" s="87" t="str">
        <f t="shared" si="49"/>
        <v>N/E</v>
      </c>
      <c r="AU114" s="106"/>
      <c r="AV114" s="86">
        <v>37500</v>
      </c>
      <c r="AW114" s="76">
        <v>52.421984000000002</v>
      </c>
      <c r="AX114" s="76">
        <v>56.832216000000003</v>
      </c>
      <c r="AY114" s="76">
        <v>52.421984000000002</v>
      </c>
      <c r="AZ114" s="76">
        <v>56.832216000000003</v>
      </c>
      <c r="BA114" s="76">
        <v>53.480328999999998</v>
      </c>
      <c r="BB114" s="76">
        <v>43.012151000000003</v>
      </c>
      <c r="BC114" s="76">
        <v>63.152839</v>
      </c>
      <c r="BD114" s="76">
        <v>59.858392000000002</v>
      </c>
      <c r="BE114" s="76">
        <v>64.284450000000007</v>
      </c>
      <c r="BF114" s="76">
        <v>45.704245999999998</v>
      </c>
      <c r="BG114" s="76">
        <v>60.717089000000001</v>
      </c>
      <c r="BH114" s="76">
        <v>40.294747999999998</v>
      </c>
      <c r="BI114" s="76">
        <v>40.303713999999999</v>
      </c>
      <c r="BJ114" s="76">
        <v>43.019933000000002</v>
      </c>
      <c r="BK114" s="76">
        <v>38.543162000000002</v>
      </c>
      <c r="BL114" s="76">
        <v>40.270041999999997</v>
      </c>
      <c r="BM114" s="76">
        <v>36.499794000000001</v>
      </c>
      <c r="BN114" s="76">
        <v>47.988698999999997</v>
      </c>
      <c r="BO114" s="91">
        <f t="shared" si="50"/>
        <v>48.796410686028118</v>
      </c>
    </row>
    <row r="115" spans="1:67" hidden="1" x14ac:dyDescent="0.3">
      <c r="A115" s="103">
        <v>37530</v>
      </c>
      <c r="B115" s="84" t="s">
        <v>44</v>
      </c>
      <c r="C115" s="84" t="s">
        <v>44</v>
      </c>
      <c r="D115" s="84" t="s">
        <v>44</v>
      </c>
      <c r="E115" s="84">
        <v>75119909</v>
      </c>
      <c r="F115" s="84">
        <v>56922106</v>
      </c>
      <c r="G115" s="84" t="s">
        <v>44</v>
      </c>
      <c r="H115" s="84" t="s">
        <v>44</v>
      </c>
      <c r="I115" s="84" t="s">
        <v>44</v>
      </c>
      <c r="J115" s="84" t="s">
        <v>44</v>
      </c>
      <c r="K115" s="84">
        <v>396851069</v>
      </c>
      <c r="L115" s="84" t="s">
        <v>44</v>
      </c>
      <c r="M115" s="84" t="s">
        <v>44</v>
      </c>
      <c r="N115" s="84" t="s">
        <v>44</v>
      </c>
      <c r="P115" s="86">
        <v>37530</v>
      </c>
      <c r="Q115" s="87" t="str">
        <f t="shared" si="42"/>
        <v>N/E</v>
      </c>
      <c r="R115" s="87" t="str">
        <f t="shared" si="43"/>
        <v>N/E</v>
      </c>
      <c r="S115" s="87">
        <f t="shared" si="44"/>
        <v>153270018.91913694</v>
      </c>
      <c r="T115" s="87">
        <f t="shared" si="45"/>
        <v>116140346.54297996</v>
      </c>
      <c r="U115" s="87" t="str">
        <f t="shared" si="46"/>
        <v>N/E</v>
      </c>
      <c r="V115" s="87" t="str">
        <f t="shared" si="47"/>
        <v>N/E</v>
      </c>
      <c r="W115" s="87" t="str">
        <f t="shared" si="48"/>
        <v>N/E</v>
      </c>
      <c r="X115" s="87" t="str">
        <f t="shared" si="49"/>
        <v>N/E</v>
      </c>
      <c r="AU115" s="106"/>
      <c r="AV115" s="86">
        <v>37530</v>
      </c>
      <c r="AW115" s="76">
        <v>52.653036</v>
      </c>
      <c r="AX115" s="76">
        <v>56.964748</v>
      </c>
      <c r="AY115" s="76">
        <v>52.653036</v>
      </c>
      <c r="AZ115" s="76">
        <v>56.964748</v>
      </c>
      <c r="BA115" s="76">
        <v>53.641193999999999</v>
      </c>
      <c r="BB115" s="76">
        <v>43.265217999999997</v>
      </c>
      <c r="BC115" s="76">
        <v>63.223821999999998</v>
      </c>
      <c r="BD115" s="76">
        <v>59.962682999999998</v>
      </c>
      <c r="BE115" s="76">
        <v>64.528672999999998</v>
      </c>
      <c r="BF115" s="76">
        <v>45.705646999999999</v>
      </c>
      <c r="BG115" s="76">
        <v>60.734648</v>
      </c>
      <c r="BH115" s="76">
        <v>40.785635999999997</v>
      </c>
      <c r="BI115" s="76">
        <v>40.336190000000002</v>
      </c>
      <c r="BJ115" s="76">
        <v>42.912267</v>
      </c>
      <c r="BK115" s="76">
        <v>38.661879999999996</v>
      </c>
      <c r="BL115" s="76">
        <v>41.045364999999997</v>
      </c>
      <c r="BM115" s="76">
        <v>37.641100999999999</v>
      </c>
      <c r="BN115" s="76">
        <v>48.046424999999999</v>
      </c>
      <c r="BO115" s="91">
        <f t="shared" si="50"/>
        <v>49.011482826026253</v>
      </c>
    </row>
    <row r="116" spans="1:67" hidden="1" x14ac:dyDescent="0.3">
      <c r="A116" s="104">
        <v>37561</v>
      </c>
      <c r="B116" s="84" t="s">
        <v>44</v>
      </c>
      <c r="C116" s="84" t="s">
        <v>44</v>
      </c>
      <c r="D116" s="84" t="s">
        <v>44</v>
      </c>
      <c r="E116" s="84">
        <v>77594448</v>
      </c>
      <c r="F116" s="84">
        <v>56632925</v>
      </c>
      <c r="G116" s="84" t="s">
        <v>44</v>
      </c>
      <c r="H116" s="84" t="s">
        <v>44</v>
      </c>
      <c r="I116" s="84" t="s">
        <v>44</v>
      </c>
      <c r="J116" s="84" t="s">
        <v>44</v>
      </c>
      <c r="K116" s="84">
        <v>391287186</v>
      </c>
      <c r="L116" s="84" t="s">
        <v>44</v>
      </c>
      <c r="M116" s="84" t="s">
        <v>44</v>
      </c>
      <c r="N116" s="84" t="s">
        <v>44</v>
      </c>
      <c r="P116" s="86">
        <v>37561</v>
      </c>
      <c r="Q116" s="87" t="str">
        <f t="shared" si="42"/>
        <v>N/E</v>
      </c>
      <c r="R116" s="87" t="str">
        <f t="shared" si="43"/>
        <v>N/E</v>
      </c>
      <c r="S116" s="87">
        <f t="shared" si="44"/>
        <v>157048754.98100683</v>
      </c>
      <c r="T116" s="87">
        <f t="shared" si="45"/>
        <v>114623282.86919107</v>
      </c>
      <c r="U116" s="87" t="str">
        <f t="shared" si="46"/>
        <v>N/E</v>
      </c>
      <c r="V116" s="87" t="str">
        <f t="shared" si="47"/>
        <v>N/E</v>
      </c>
      <c r="W116" s="87" t="str">
        <f t="shared" si="48"/>
        <v>N/E</v>
      </c>
      <c r="X116" s="87" t="str">
        <f t="shared" si="49"/>
        <v>N/E</v>
      </c>
      <c r="AU116" s="106"/>
      <c r="AV116" s="86">
        <v>37561</v>
      </c>
      <c r="AW116" s="76">
        <v>53.078876999999999</v>
      </c>
      <c r="AX116" s="76">
        <v>57.074556999999999</v>
      </c>
      <c r="AY116" s="76">
        <v>53.078876999999999</v>
      </c>
      <c r="AZ116" s="76">
        <v>57.074556999999999</v>
      </c>
      <c r="BA116" s="76">
        <v>53.718074000000001</v>
      </c>
      <c r="BB116" s="76">
        <v>43.398901000000002</v>
      </c>
      <c r="BC116" s="76">
        <v>63.245491999999999</v>
      </c>
      <c r="BD116" s="76">
        <v>60.104168000000001</v>
      </c>
      <c r="BE116" s="76">
        <v>64.753666999999993</v>
      </c>
      <c r="BF116" s="76">
        <v>45.705646999999999</v>
      </c>
      <c r="BG116" s="76">
        <v>60.855198999999999</v>
      </c>
      <c r="BH116" s="76">
        <v>42.043185999999999</v>
      </c>
      <c r="BI116" s="76">
        <v>41.351762999999998</v>
      </c>
      <c r="BJ116" s="76">
        <v>45.745825000000004</v>
      </c>
      <c r="BK116" s="76">
        <v>38.555565999999999</v>
      </c>
      <c r="BL116" s="76">
        <v>42.452582999999997</v>
      </c>
      <c r="BM116" s="76">
        <v>39.721843</v>
      </c>
      <c r="BN116" s="76">
        <v>48.132910000000003</v>
      </c>
      <c r="BO116" s="91">
        <f t="shared" si="50"/>
        <v>49.407872102764593</v>
      </c>
    </row>
    <row r="117" spans="1:67" hidden="1" x14ac:dyDescent="0.3">
      <c r="A117" s="85">
        <v>37591</v>
      </c>
      <c r="B117" s="84" t="s">
        <v>44</v>
      </c>
      <c r="C117" s="84" t="s">
        <v>44</v>
      </c>
      <c r="D117" s="84" t="s">
        <v>44</v>
      </c>
      <c r="E117" s="84">
        <v>80377265</v>
      </c>
      <c r="F117" s="84">
        <v>56424545</v>
      </c>
      <c r="G117" s="84" t="s">
        <v>44</v>
      </c>
      <c r="H117" s="84" t="s">
        <v>44</v>
      </c>
      <c r="I117" s="84" t="s">
        <v>44</v>
      </c>
      <c r="J117" s="84" t="s">
        <v>44</v>
      </c>
      <c r="K117" s="84">
        <v>392950599</v>
      </c>
      <c r="L117" s="84" t="s">
        <v>44</v>
      </c>
      <c r="M117" s="84" t="s">
        <v>44</v>
      </c>
      <c r="N117" s="84" t="s">
        <v>44</v>
      </c>
      <c r="P117" s="86">
        <v>37591</v>
      </c>
      <c r="Q117" s="87" t="str">
        <f t="shared" si="42"/>
        <v>N/E</v>
      </c>
      <c r="R117" s="87" t="str">
        <f t="shared" si="43"/>
        <v>N/E</v>
      </c>
      <c r="S117" s="87">
        <f t="shared" si="44"/>
        <v>161976006.70175329</v>
      </c>
      <c r="T117" s="87">
        <f t="shared" si="45"/>
        <v>113706562.16112082</v>
      </c>
      <c r="U117" s="87" t="str">
        <f t="shared" si="46"/>
        <v>N/E</v>
      </c>
      <c r="V117" s="87" t="str">
        <f t="shared" si="47"/>
        <v>N/E</v>
      </c>
      <c r="W117" s="87" t="str">
        <f t="shared" si="48"/>
        <v>N/E</v>
      </c>
      <c r="X117" s="87" t="str">
        <f t="shared" si="49"/>
        <v>N/E</v>
      </c>
      <c r="AU117" s="106"/>
      <c r="AV117" s="86">
        <v>37591</v>
      </c>
      <c r="AW117" s="76">
        <v>53.309930000000001</v>
      </c>
      <c r="AX117" s="76">
        <v>57.193334</v>
      </c>
      <c r="AY117" s="76">
        <v>53.309930000000001</v>
      </c>
      <c r="AZ117" s="76">
        <v>57.193334</v>
      </c>
      <c r="BA117" s="76">
        <v>53.776001000000001</v>
      </c>
      <c r="BB117" s="76">
        <v>43.492719000000001</v>
      </c>
      <c r="BC117" s="76">
        <v>63.268467000000001</v>
      </c>
      <c r="BD117" s="76">
        <v>60.281841999999997</v>
      </c>
      <c r="BE117" s="76">
        <v>64.933531000000002</v>
      </c>
      <c r="BF117" s="76">
        <v>45.705646999999999</v>
      </c>
      <c r="BG117" s="76">
        <v>61.099265000000003</v>
      </c>
      <c r="BH117" s="76">
        <v>42.569786000000001</v>
      </c>
      <c r="BI117" s="76">
        <v>42.810847000000003</v>
      </c>
      <c r="BJ117" s="76">
        <v>49.137124</v>
      </c>
      <c r="BK117" s="76">
        <v>38.821446000000002</v>
      </c>
      <c r="BL117" s="76">
        <v>42.399872000000002</v>
      </c>
      <c r="BM117" s="76">
        <v>39.586398000000003</v>
      </c>
      <c r="BN117" s="76">
        <v>48.243245999999999</v>
      </c>
      <c r="BO117" s="91">
        <f t="shared" si="50"/>
        <v>49.622945173601416</v>
      </c>
    </row>
    <row r="118" spans="1:67" hidden="1" x14ac:dyDescent="0.3">
      <c r="A118" s="92">
        <v>37622</v>
      </c>
      <c r="B118" s="84" t="s">
        <v>44</v>
      </c>
      <c r="C118" s="84" t="s">
        <v>44</v>
      </c>
      <c r="D118" s="84" t="s">
        <v>44</v>
      </c>
      <c r="E118" s="84">
        <v>81296897</v>
      </c>
      <c r="F118" s="84">
        <v>56062895</v>
      </c>
      <c r="G118" s="84" t="s">
        <v>44</v>
      </c>
      <c r="H118" s="84" t="s">
        <v>44</v>
      </c>
      <c r="I118" s="84" t="s">
        <v>44</v>
      </c>
      <c r="J118" s="84" t="s">
        <v>44</v>
      </c>
      <c r="K118" s="84">
        <v>394816089</v>
      </c>
      <c r="L118" s="84" t="s">
        <v>44</v>
      </c>
      <c r="M118" s="84" t="s">
        <v>44</v>
      </c>
      <c r="N118" s="84" t="s">
        <v>44</v>
      </c>
      <c r="P118" s="86">
        <v>37622</v>
      </c>
      <c r="Q118" s="87" t="str">
        <f t="shared" si="42"/>
        <v>N/E</v>
      </c>
      <c r="R118" s="87" t="str">
        <f t="shared" si="43"/>
        <v>N/E</v>
      </c>
      <c r="S118" s="87">
        <f t="shared" si="44"/>
        <v>163169615.82268888</v>
      </c>
      <c r="T118" s="87">
        <f t="shared" si="45"/>
        <v>112522880.65875065</v>
      </c>
      <c r="U118" s="87" t="str">
        <f t="shared" si="46"/>
        <v>N/E</v>
      </c>
      <c r="V118" s="87" t="str">
        <f t="shared" si="47"/>
        <v>N/E</v>
      </c>
      <c r="W118" s="87" t="str">
        <f t="shared" si="48"/>
        <v>N/E</v>
      </c>
      <c r="X118" s="87" t="str">
        <f t="shared" si="49"/>
        <v>N/E</v>
      </c>
      <c r="AU118" s="106"/>
      <c r="AV118" s="86">
        <v>37622</v>
      </c>
      <c r="AW118" s="76">
        <v>53.525441000000001</v>
      </c>
      <c r="AX118" s="76">
        <v>57.447814000000001</v>
      </c>
      <c r="AY118" s="76">
        <v>53.525441000000001</v>
      </c>
      <c r="AZ118" s="76">
        <v>57.447814000000001</v>
      </c>
      <c r="BA118" s="76">
        <v>53.921717000000001</v>
      </c>
      <c r="BB118" s="76">
        <v>43.793016000000001</v>
      </c>
      <c r="BC118" s="76">
        <v>63.264411000000003</v>
      </c>
      <c r="BD118" s="76">
        <v>60.641413</v>
      </c>
      <c r="BE118" s="76">
        <v>65.255439999999993</v>
      </c>
      <c r="BF118" s="76">
        <v>45.871814999999998</v>
      </c>
      <c r="BG118" s="76">
        <v>61.565098999999996</v>
      </c>
      <c r="BH118" s="76">
        <v>42.679965000000003</v>
      </c>
      <c r="BI118" s="76">
        <v>42.108074999999999</v>
      </c>
      <c r="BJ118" s="76">
        <v>46.57358</v>
      </c>
      <c r="BK118" s="76">
        <v>39.266232000000002</v>
      </c>
      <c r="BL118" s="76">
        <v>43.014831000000001</v>
      </c>
      <c r="BM118" s="76">
        <v>40.317805</v>
      </c>
      <c r="BN118" s="76">
        <v>48.632371999999997</v>
      </c>
      <c r="BO118" s="91">
        <f t="shared" si="50"/>
        <v>49.823551149585782</v>
      </c>
    </row>
    <row r="119" spans="1:67" hidden="1" x14ac:dyDescent="0.3">
      <c r="A119" s="93">
        <v>37653</v>
      </c>
      <c r="B119" s="84" t="s">
        <v>44</v>
      </c>
      <c r="C119" s="84" t="s">
        <v>44</v>
      </c>
      <c r="D119" s="84" t="s">
        <v>44</v>
      </c>
      <c r="E119" s="84">
        <v>83356155</v>
      </c>
      <c r="F119" s="84">
        <v>56291280</v>
      </c>
      <c r="G119" s="84" t="s">
        <v>44</v>
      </c>
      <c r="H119" s="84" t="s">
        <v>44</v>
      </c>
      <c r="I119" s="84" t="s">
        <v>44</v>
      </c>
      <c r="J119" s="84" t="s">
        <v>44</v>
      </c>
      <c r="K119" s="84">
        <v>394855886</v>
      </c>
      <c r="L119" s="84" t="s">
        <v>44</v>
      </c>
      <c r="M119" s="84" t="s">
        <v>44</v>
      </c>
      <c r="N119" s="84" t="s">
        <v>44</v>
      </c>
      <c r="P119" s="86">
        <v>37653</v>
      </c>
      <c r="Q119" s="87" t="str">
        <f t="shared" si="42"/>
        <v>N/E</v>
      </c>
      <c r="R119" s="87" t="str">
        <f t="shared" si="43"/>
        <v>N/E</v>
      </c>
      <c r="S119" s="87">
        <f t="shared" si="44"/>
        <v>166839277.43894905</v>
      </c>
      <c r="T119" s="87">
        <f t="shared" si="45"/>
        <v>112668302.43445808</v>
      </c>
      <c r="U119" s="87" t="str">
        <f t="shared" si="46"/>
        <v>N/E</v>
      </c>
      <c r="V119" s="87" t="str">
        <f t="shared" si="47"/>
        <v>N/E</v>
      </c>
      <c r="W119" s="87" t="str">
        <f t="shared" si="48"/>
        <v>N/E</v>
      </c>
      <c r="X119" s="87" t="str">
        <f t="shared" si="49"/>
        <v>N/E</v>
      </c>
      <c r="AU119" s="106"/>
      <c r="AV119" s="86">
        <v>37653</v>
      </c>
      <c r="AW119" s="76">
        <v>53.674121999999997</v>
      </c>
      <c r="AX119" s="76">
        <v>57.732888000000003</v>
      </c>
      <c r="AY119" s="76">
        <v>53.674121999999997</v>
      </c>
      <c r="AZ119" s="76">
        <v>57.732888000000003</v>
      </c>
      <c r="BA119" s="76">
        <v>54.156871000000002</v>
      </c>
      <c r="BB119" s="76">
        <v>44.078508999999997</v>
      </c>
      <c r="BC119" s="76">
        <v>63.449399</v>
      </c>
      <c r="BD119" s="76">
        <v>60.973993</v>
      </c>
      <c r="BE119" s="76">
        <v>65.621611000000001</v>
      </c>
      <c r="BF119" s="76">
        <v>46.166015999999999</v>
      </c>
      <c r="BG119" s="76">
        <v>61.878309999999999</v>
      </c>
      <c r="BH119" s="76">
        <v>42.466161999999997</v>
      </c>
      <c r="BI119" s="76">
        <v>41.276885</v>
      </c>
      <c r="BJ119" s="76">
        <v>43.439264999999999</v>
      </c>
      <c r="BK119" s="76">
        <v>39.855319000000001</v>
      </c>
      <c r="BL119" s="76">
        <v>43.184519999999999</v>
      </c>
      <c r="BM119" s="76">
        <v>40.475935999999997</v>
      </c>
      <c r="BN119" s="76">
        <v>48.826034999999997</v>
      </c>
      <c r="BO119" s="91">
        <f t="shared" si="50"/>
        <v>49.961949176207767</v>
      </c>
    </row>
    <row r="120" spans="1:67" hidden="1" x14ac:dyDescent="0.3">
      <c r="A120" s="94">
        <v>37681</v>
      </c>
      <c r="B120" s="84" t="s">
        <v>44</v>
      </c>
      <c r="C120" s="84" t="s">
        <v>44</v>
      </c>
      <c r="D120" s="84" t="s">
        <v>44</v>
      </c>
      <c r="E120" s="84">
        <v>84527468</v>
      </c>
      <c r="F120" s="84">
        <v>55289464</v>
      </c>
      <c r="G120" s="84" t="s">
        <v>44</v>
      </c>
      <c r="H120" s="84" t="s">
        <v>44</v>
      </c>
      <c r="I120" s="84" t="s">
        <v>44</v>
      </c>
      <c r="J120" s="84" t="s">
        <v>44</v>
      </c>
      <c r="K120" s="84">
        <v>388645281</v>
      </c>
      <c r="L120" s="84" t="s">
        <v>44</v>
      </c>
      <c r="M120" s="84" t="s">
        <v>44</v>
      </c>
      <c r="N120" s="84" t="s">
        <v>44</v>
      </c>
      <c r="P120" s="86">
        <v>37681</v>
      </c>
      <c r="Q120" s="87" t="str">
        <f t="shared" si="42"/>
        <v>N/E</v>
      </c>
      <c r="R120" s="87" t="str">
        <f t="shared" si="43"/>
        <v>N/E</v>
      </c>
      <c r="S120" s="87">
        <f t="shared" si="44"/>
        <v>168122445.62996304</v>
      </c>
      <c r="T120" s="87">
        <f t="shared" si="45"/>
        <v>109968985.52846512</v>
      </c>
      <c r="U120" s="87" t="str">
        <f t="shared" si="46"/>
        <v>N/E</v>
      </c>
      <c r="V120" s="87" t="str">
        <f t="shared" si="47"/>
        <v>N/E</v>
      </c>
      <c r="W120" s="87" t="str">
        <f t="shared" si="48"/>
        <v>N/E</v>
      </c>
      <c r="X120" s="87" t="str">
        <f t="shared" si="49"/>
        <v>N/E</v>
      </c>
      <c r="AU120" s="106"/>
      <c r="AV120" s="86">
        <v>37681</v>
      </c>
      <c r="AW120" s="76">
        <v>54.012929999999997</v>
      </c>
      <c r="AX120" s="76">
        <v>57.967464</v>
      </c>
      <c r="AY120" s="76">
        <v>54.012929999999997</v>
      </c>
      <c r="AZ120" s="76">
        <v>57.967464</v>
      </c>
      <c r="BA120" s="76">
        <v>54.361370999999998</v>
      </c>
      <c r="BB120" s="76">
        <v>44.328899999999997</v>
      </c>
      <c r="BC120" s="76">
        <v>63.608238999999998</v>
      </c>
      <c r="BD120" s="76">
        <v>61.236916000000001</v>
      </c>
      <c r="BE120" s="76">
        <v>65.930075000000002</v>
      </c>
      <c r="BF120" s="76">
        <v>46.239600000000003</v>
      </c>
      <c r="BG120" s="76">
        <v>62.172030999999997</v>
      </c>
      <c r="BH120" s="76">
        <v>43.078538000000002</v>
      </c>
      <c r="BI120" s="76">
        <v>42.481355000000001</v>
      </c>
      <c r="BJ120" s="76">
        <v>45.920586</v>
      </c>
      <c r="BK120" s="76">
        <v>40.270771000000003</v>
      </c>
      <c r="BL120" s="76">
        <v>43.428921000000003</v>
      </c>
      <c r="BM120" s="76">
        <v>40.811107</v>
      </c>
      <c r="BN120" s="76">
        <v>48.892811999999999</v>
      </c>
      <c r="BO120" s="91">
        <f t="shared" si="50"/>
        <v>50.277324769617429</v>
      </c>
    </row>
    <row r="121" spans="1:67" hidden="1" x14ac:dyDescent="0.3">
      <c r="A121" s="95">
        <v>37712</v>
      </c>
      <c r="B121" s="84" t="s">
        <v>44</v>
      </c>
      <c r="C121" s="84" t="s">
        <v>44</v>
      </c>
      <c r="D121" s="84" t="s">
        <v>44</v>
      </c>
      <c r="E121" s="84">
        <v>87525254</v>
      </c>
      <c r="F121" s="84">
        <v>56694973</v>
      </c>
      <c r="G121" s="84" t="s">
        <v>44</v>
      </c>
      <c r="H121" s="84" t="s">
        <v>44</v>
      </c>
      <c r="I121" s="84" t="s">
        <v>44</v>
      </c>
      <c r="J121" s="84" t="s">
        <v>44</v>
      </c>
      <c r="K121" s="84">
        <v>371921632</v>
      </c>
      <c r="L121" s="84" t="s">
        <v>44</v>
      </c>
      <c r="M121" s="84" t="s">
        <v>44</v>
      </c>
      <c r="N121" s="84" t="s">
        <v>44</v>
      </c>
      <c r="P121" s="86">
        <v>37712</v>
      </c>
      <c r="Q121" s="87" t="str">
        <f t="shared" si="42"/>
        <v>N/E</v>
      </c>
      <c r="R121" s="87" t="str">
        <f t="shared" si="43"/>
        <v>N/E</v>
      </c>
      <c r="S121" s="87">
        <f t="shared" si="44"/>
        <v>173788245.29549351</v>
      </c>
      <c r="T121" s="87">
        <f t="shared" si="45"/>
        <v>112572308.27054076</v>
      </c>
      <c r="U121" s="87" t="str">
        <f t="shared" si="46"/>
        <v>N/E</v>
      </c>
      <c r="V121" s="87" t="str">
        <f t="shared" si="47"/>
        <v>N/E</v>
      </c>
      <c r="W121" s="87" t="str">
        <f t="shared" si="48"/>
        <v>N/E</v>
      </c>
      <c r="X121" s="87" t="str">
        <f t="shared" si="49"/>
        <v>N/E</v>
      </c>
      <c r="AU121" s="106"/>
      <c r="AV121" s="86">
        <v>37712</v>
      </c>
      <c r="AW121" s="76">
        <v>54.105144000000003</v>
      </c>
      <c r="AX121" s="76">
        <v>58.163806999999998</v>
      </c>
      <c r="AY121" s="76">
        <v>54.105144000000003</v>
      </c>
      <c r="AZ121" s="76">
        <v>58.163806999999998</v>
      </c>
      <c r="BA121" s="76">
        <v>54.453983000000001</v>
      </c>
      <c r="BB121" s="76">
        <v>44.462383000000003</v>
      </c>
      <c r="BC121" s="76">
        <v>63.660851000000001</v>
      </c>
      <c r="BD121" s="76">
        <v>61.533689000000003</v>
      </c>
      <c r="BE121" s="76">
        <v>66.150008999999997</v>
      </c>
      <c r="BF121" s="76">
        <v>46.310820999999997</v>
      </c>
      <c r="BG121" s="76">
        <v>62.624029999999998</v>
      </c>
      <c r="BH121" s="76">
        <v>42.894126</v>
      </c>
      <c r="BI121" s="76">
        <v>42.107761000000004</v>
      </c>
      <c r="BJ121" s="76">
        <v>44.415368999999998</v>
      </c>
      <c r="BK121" s="76">
        <v>40.594943999999998</v>
      </c>
      <c r="BL121" s="76">
        <v>43.362076000000002</v>
      </c>
      <c r="BM121" s="76">
        <v>40.660786999999999</v>
      </c>
      <c r="BN121" s="76">
        <v>48.990381999999997</v>
      </c>
      <c r="BO121" s="91">
        <f t="shared" si="50"/>
        <v>50.363161128176493</v>
      </c>
    </row>
    <row r="122" spans="1:67" hidden="1" x14ac:dyDescent="0.3">
      <c r="A122" s="96">
        <v>37742</v>
      </c>
      <c r="B122" s="84" t="s">
        <v>44</v>
      </c>
      <c r="C122" s="84" t="s">
        <v>44</v>
      </c>
      <c r="D122" s="84" t="s">
        <v>44</v>
      </c>
      <c r="E122" s="84">
        <v>88154452</v>
      </c>
      <c r="F122" s="84">
        <v>57200398</v>
      </c>
      <c r="G122" s="84" t="s">
        <v>44</v>
      </c>
      <c r="H122" s="84" t="s">
        <v>44</v>
      </c>
      <c r="I122" s="84" t="s">
        <v>44</v>
      </c>
      <c r="J122" s="84" t="s">
        <v>44</v>
      </c>
      <c r="K122" s="84">
        <v>370360036</v>
      </c>
      <c r="L122" s="84" t="s">
        <v>44</v>
      </c>
      <c r="M122" s="84" t="s">
        <v>44</v>
      </c>
      <c r="N122" s="84" t="s">
        <v>44</v>
      </c>
      <c r="P122" s="86">
        <v>37742</v>
      </c>
      <c r="Q122" s="87" t="str">
        <f t="shared" si="42"/>
        <v>N/E</v>
      </c>
      <c r="R122" s="87" t="str">
        <f t="shared" si="43"/>
        <v>N/E</v>
      </c>
      <c r="S122" s="87">
        <f t="shared" si="44"/>
        <v>175604198.77635241</v>
      </c>
      <c r="T122" s="87">
        <f t="shared" si="45"/>
        <v>113943536.96939175</v>
      </c>
      <c r="U122" s="87" t="str">
        <f t="shared" si="46"/>
        <v>N/E</v>
      </c>
      <c r="V122" s="87" t="str">
        <f t="shared" si="47"/>
        <v>N/E</v>
      </c>
      <c r="W122" s="87" t="str">
        <f t="shared" si="48"/>
        <v>N/E</v>
      </c>
      <c r="X122" s="87" t="str">
        <f t="shared" si="49"/>
        <v>N/E</v>
      </c>
      <c r="AU122" s="106"/>
      <c r="AV122" s="86">
        <v>37742</v>
      </c>
      <c r="AW122" s="76">
        <v>53.93056</v>
      </c>
      <c r="AX122" s="76">
        <v>58.318103000000001</v>
      </c>
      <c r="AY122" s="76">
        <v>53.93056</v>
      </c>
      <c r="AZ122" s="76">
        <v>58.318103000000001</v>
      </c>
      <c r="BA122" s="76">
        <v>54.566383999999999</v>
      </c>
      <c r="BB122" s="76">
        <v>44.589542000000002</v>
      </c>
      <c r="BC122" s="76">
        <v>63.758222000000004</v>
      </c>
      <c r="BD122" s="76">
        <v>61.72822</v>
      </c>
      <c r="BE122" s="76">
        <v>66.358075999999997</v>
      </c>
      <c r="BF122" s="76">
        <v>46.329177999999999</v>
      </c>
      <c r="BG122" s="76">
        <v>62.873896999999999</v>
      </c>
      <c r="BH122" s="76">
        <v>41.850448</v>
      </c>
      <c r="BI122" s="76">
        <v>41.904904000000002</v>
      </c>
      <c r="BJ122" s="76">
        <v>44.240155999999999</v>
      </c>
      <c r="BK122" s="76">
        <v>40.375503000000002</v>
      </c>
      <c r="BL122" s="76">
        <v>41.796754999999997</v>
      </c>
      <c r="BM122" s="76">
        <v>38.252130000000001</v>
      </c>
      <c r="BN122" s="76">
        <v>49.080112999999997</v>
      </c>
      <c r="BO122" s="91">
        <f t="shared" si="50"/>
        <v>50.20065158707996</v>
      </c>
    </row>
    <row r="123" spans="1:67" hidden="1" x14ac:dyDescent="0.3">
      <c r="A123" s="97">
        <v>37773</v>
      </c>
      <c r="B123" s="84" t="s">
        <v>44</v>
      </c>
      <c r="C123" s="84" t="s">
        <v>44</v>
      </c>
      <c r="D123" s="84" t="s">
        <v>44</v>
      </c>
      <c r="E123" s="84">
        <v>90941746</v>
      </c>
      <c r="F123" s="84">
        <v>56873255</v>
      </c>
      <c r="G123" s="84" t="s">
        <v>44</v>
      </c>
      <c r="H123" s="84" t="s">
        <v>44</v>
      </c>
      <c r="I123" s="84" t="s">
        <v>44</v>
      </c>
      <c r="J123" s="84" t="s">
        <v>44</v>
      </c>
      <c r="K123" s="84">
        <v>367643910</v>
      </c>
      <c r="L123" s="84" t="s">
        <v>44</v>
      </c>
      <c r="M123" s="84" t="s">
        <v>44</v>
      </c>
      <c r="N123" s="84" t="s">
        <v>44</v>
      </c>
      <c r="P123" s="86">
        <v>37773</v>
      </c>
      <c r="Q123" s="87" t="str">
        <f t="shared" si="42"/>
        <v>N/E</v>
      </c>
      <c r="R123" s="87" t="str">
        <f t="shared" si="43"/>
        <v>N/E</v>
      </c>
      <c r="S123" s="87">
        <f t="shared" si="44"/>
        <v>181006975.45157477</v>
      </c>
      <c r="T123" s="87">
        <f t="shared" si="45"/>
        <v>113198353.06038827</v>
      </c>
      <c r="U123" s="87" t="str">
        <f t="shared" si="46"/>
        <v>N/E</v>
      </c>
      <c r="V123" s="87" t="str">
        <f t="shared" si="47"/>
        <v>N/E</v>
      </c>
      <c r="W123" s="87" t="str">
        <f t="shared" si="48"/>
        <v>N/E</v>
      </c>
      <c r="X123" s="87" t="str">
        <f t="shared" si="49"/>
        <v>N/E</v>
      </c>
      <c r="AU123" s="106"/>
      <c r="AV123" s="86">
        <v>37773</v>
      </c>
      <c r="AW123" s="76">
        <v>53.975112000000003</v>
      </c>
      <c r="AX123" s="76">
        <v>58.381587000000003</v>
      </c>
      <c r="AY123" s="76">
        <v>53.975112000000003</v>
      </c>
      <c r="AZ123" s="76">
        <v>58.381587000000003</v>
      </c>
      <c r="BA123" s="76">
        <v>54.545588000000002</v>
      </c>
      <c r="BB123" s="76">
        <v>44.632347000000003</v>
      </c>
      <c r="BC123" s="76">
        <v>63.676403000000001</v>
      </c>
      <c r="BD123" s="76">
        <v>61.873717999999997</v>
      </c>
      <c r="BE123" s="76">
        <v>66.566784999999996</v>
      </c>
      <c r="BF123" s="76">
        <v>46.359077999999997</v>
      </c>
      <c r="BG123" s="76">
        <v>63.006433999999999</v>
      </c>
      <c r="BH123" s="76">
        <v>41.845188</v>
      </c>
      <c r="BI123" s="76">
        <v>41.828553999999997</v>
      </c>
      <c r="BJ123" s="76">
        <v>44.137241000000003</v>
      </c>
      <c r="BK123" s="76">
        <v>40.31568</v>
      </c>
      <c r="BL123" s="76">
        <v>41.835642</v>
      </c>
      <c r="BM123" s="76">
        <v>38.295327</v>
      </c>
      <c r="BN123" s="76">
        <v>49.110753000000003</v>
      </c>
      <c r="BO123" s="91">
        <f t="shared" si="50"/>
        <v>50.2421223122033</v>
      </c>
    </row>
    <row r="124" spans="1:67" hidden="1" x14ac:dyDescent="0.3">
      <c r="A124" s="98">
        <v>37803</v>
      </c>
      <c r="B124" s="84" t="s">
        <v>44</v>
      </c>
      <c r="C124" s="84" t="s">
        <v>44</v>
      </c>
      <c r="D124" s="84" t="s">
        <v>44</v>
      </c>
      <c r="E124" s="84">
        <v>93586928</v>
      </c>
      <c r="F124" s="84">
        <v>57305296</v>
      </c>
      <c r="G124" s="84" t="s">
        <v>44</v>
      </c>
      <c r="H124" s="84" t="s">
        <v>44</v>
      </c>
      <c r="I124" s="84" t="s">
        <v>44</v>
      </c>
      <c r="J124" s="84" t="s">
        <v>44</v>
      </c>
      <c r="K124" s="84">
        <v>365554930</v>
      </c>
      <c r="L124" s="84" t="s">
        <v>44</v>
      </c>
      <c r="M124" s="84" t="s">
        <v>44</v>
      </c>
      <c r="N124" s="84" t="s">
        <v>44</v>
      </c>
      <c r="P124" s="86">
        <v>37803</v>
      </c>
      <c r="Q124" s="87" t="str">
        <f t="shared" si="42"/>
        <v>N/E</v>
      </c>
      <c r="R124" s="87" t="str">
        <f t="shared" si="43"/>
        <v>N/E</v>
      </c>
      <c r="S124" s="87">
        <f t="shared" si="44"/>
        <v>186002268.51924905</v>
      </c>
      <c r="T124" s="87">
        <f t="shared" si="45"/>
        <v>113893203.69792509</v>
      </c>
      <c r="U124" s="87" t="str">
        <f t="shared" si="46"/>
        <v>N/E</v>
      </c>
      <c r="V124" s="87" t="str">
        <f t="shared" si="47"/>
        <v>N/E</v>
      </c>
      <c r="W124" s="87" t="str">
        <f t="shared" si="48"/>
        <v>N/E</v>
      </c>
      <c r="X124" s="87" t="str">
        <f t="shared" si="49"/>
        <v>N/E</v>
      </c>
      <c r="AU124" s="106"/>
      <c r="AV124" s="86">
        <v>37803</v>
      </c>
      <c r="AW124" s="76">
        <v>54.053339000000001</v>
      </c>
      <c r="AX124" s="76">
        <v>58.460811</v>
      </c>
      <c r="AY124" s="76">
        <v>54.053339000000001</v>
      </c>
      <c r="AZ124" s="76">
        <v>58.460811</v>
      </c>
      <c r="BA124" s="76">
        <v>54.490777999999999</v>
      </c>
      <c r="BB124" s="76">
        <v>44.627780999999999</v>
      </c>
      <c r="BC124" s="76">
        <v>63.57367</v>
      </c>
      <c r="BD124" s="76">
        <v>62.083466999999999</v>
      </c>
      <c r="BE124" s="76">
        <v>66.720330000000004</v>
      </c>
      <c r="BF124" s="76">
        <v>46.414884999999998</v>
      </c>
      <c r="BG124" s="76">
        <v>63.325426999999998</v>
      </c>
      <c r="BH124" s="76">
        <v>41.919930000000001</v>
      </c>
      <c r="BI124" s="76">
        <v>42.006396000000002</v>
      </c>
      <c r="BJ124" s="76">
        <v>45.175314</v>
      </c>
      <c r="BK124" s="76">
        <v>39.963327999999997</v>
      </c>
      <c r="BL124" s="76">
        <v>41.846325999999998</v>
      </c>
      <c r="BM124" s="76">
        <v>38.281753999999999</v>
      </c>
      <c r="BN124" s="76">
        <v>49.169418</v>
      </c>
      <c r="BO124" s="91">
        <f t="shared" si="50"/>
        <v>50.3149390300661</v>
      </c>
    </row>
    <row r="125" spans="1:67" hidden="1" x14ac:dyDescent="0.3">
      <c r="A125" s="101">
        <v>37834</v>
      </c>
      <c r="B125" s="84" t="s">
        <v>44</v>
      </c>
      <c r="C125" s="84" t="s">
        <v>44</v>
      </c>
      <c r="D125" s="84" t="s">
        <v>44</v>
      </c>
      <c r="E125" s="84">
        <v>96989852</v>
      </c>
      <c r="F125" s="84">
        <v>58094125</v>
      </c>
      <c r="G125" s="84" t="s">
        <v>44</v>
      </c>
      <c r="H125" s="84" t="s">
        <v>44</v>
      </c>
      <c r="I125" s="84" t="s">
        <v>44</v>
      </c>
      <c r="J125" s="84" t="s">
        <v>44</v>
      </c>
      <c r="K125" s="84">
        <v>366212706</v>
      </c>
      <c r="L125" s="84" t="s">
        <v>44</v>
      </c>
      <c r="M125" s="84" t="s">
        <v>44</v>
      </c>
      <c r="N125" s="84" t="s">
        <v>44</v>
      </c>
      <c r="P125" s="86">
        <v>37834</v>
      </c>
      <c r="Q125" s="87" t="str">
        <f t="shared" si="42"/>
        <v>N/E</v>
      </c>
      <c r="R125" s="87" t="str">
        <f t="shared" si="43"/>
        <v>N/E</v>
      </c>
      <c r="S125" s="87">
        <f t="shared" si="44"/>
        <v>192188981.42136124</v>
      </c>
      <c r="T125" s="87">
        <f t="shared" si="45"/>
        <v>115115658.80433799</v>
      </c>
      <c r="U125" s="87" t="str">
        <f t="shared" si="46"/>
        <v>N/E</v>
      </c>
      <c r="V125" s="87" t="str">
        <f t="shared" si="47"/>
        <v>N/E</v>
      </c>
      <c r="W125" s="87" t="str">
        <f t="shared" si="48"/>
        <v>N/E</v>
      </c>
      <c r="X125" s="87" t="str">
        <f t="shared" si="49"/>
        <v>N/E</v>
      </c>
      <c r="AV125" s="86">
        <v>37834</v>
      </c>
      <c r="AW125" s="76">
        <v>54.215490000000003</v>
      </c>
      <c r="AX125" s="76">
        <v>58.670136999999997</v>
      </c>
      <c r="AY125" s="76">
        <v>54.215490000000003</v>
      </c>
      <c r="AZ125" s="76">
        <v>58.670136999999997</v>
      </c>
      <c r="BA125" s="76">
        <v>54.604157999999998</v>
      </c>
      <c r="BB125" s="76">
        <v>44.687123</v>
      </c>
      <c r="BC125" s="76">
        <v>63.738187000000003</v>
      </c>
      <c r="BD125" s="76">
        <v>62.385565</v>
      </c>
      <c r="BE125" s="76">
        <v>66.930638999999999</v>
      </c>
      <c r="BF125" s="76">
        <v>47.411867000000001</v>
      </c>
      <c r="BG125" s="76">
        <v>63.430053999999998</v>
      </c>
      <c r="BH125" s="76">
        <v>41.954832000000003</v>
      </c>
      <c r="BI125" s="76">
        <v>41.808259999999997</v>
      </c>
      <c r="BJ125" s="76">
        <v>44.454630999999999</v>
      </c>
      <c r="BK125" s="76">
        <v>40.087452999999996</v>
      </c>
      <c r="BL125" s="76">
        <v>42.025925000000001</v>
      </c>
      <c r="BM125" s="76">
        <v>38.515436999999999</v>
      </c>
      <c r="BN125" s="76">
        <v>49.243409</v>
      </c>
      <c r="BO125" s="91">
        <f t="shared" si="50"/>
        <v>50.465875453783873</v>
      </c>
    </row>
    <row r="126" spans="1:67" hidden="1" x14ac:dyDescent="0.3">
      <c r="A126" s="102">
        <v>37865</v>
      </c>
      <c r="B126" s="84" t="s">
        <v>44</v>
      </c>
      <c r="C126" s="84" t="s">
        <v>44</v>
      </c>
      <c r="D126" s="84" t="s">
        <v>44</v>
      </c>
      <c r="E126" s="84">
        <v>104203518</v>
      </c>
      <c r="F126" s="84">
        <v>59503134</v>
      </c>
      <c r="G126" s="84" t="s">
        <v>44</v>
      </c>
      <c r="H126" s="84" t="s">
        <v>44</v>
      </c>
      <c r="I126" s="84" t="s">
        <v>44</v>
      </c>
      <c r="J126" s="84" t="s">
        <v>44</v>
      </c>
      <c r="K126" s="84">
        <v>366297876</v>
      </c>
      <c r="L126" s="84" t="s">
        <v>44</v>
      </c>
      <c r="M126" s="84" t="s">
        <v>44</v>
      </c>
      <c r="N126" s="84" t="s">
        <v>44</v>
      </c>
      <c r="P126" s="86">
        <v>37865</v>
      </c>
      <c r="Q126" s="87" t="str">
        <f t="shared" si="42"/>
        <v>N/E</v>
      </c>
      <c r="R126" s="87" t="str">
        <f t="shared" si="43"/>
        <v>N/E</v>
      </c>
      <c r="S126" s="87">
        <f t="shared" si="44"/>
        <v>205261195.61728415</v>
      </c>
      <c r="T126" s="87">
        <f t="shared" si="45"/>
        <v>117209904.8308088</v>
      </c>
      <c r="U126" s="87" t="str">
        <f t="shared" si="46"/>
        <v>N/E</v>
      </c>
      <c r="V126" s="87" t="str">
        <f t="shared" si="47"/>
        <v>N/E</v>
      </c>
      <c r="W126" s="87" t="str">
        <f t="shared" si="48"/>
        <v>N/E</v>
      </c>
      <c r="X126" s="87" t="str">
        <f t="shared" si="49"/>
        <v>N/E</v>
      </c>
      <c r="AU126" s="65"/>
      <c r="AV126" s="86">
        <v>37865</v>
      </c>
      <c r="AW126" s="76">
        <v>54.538238</v>
      </c>
      <c r="AX126" s="76">
        <v>58.951360000000001</v>
      </c>
      <c r="AY126" s="76">
        <v>54.538238</v>
      </c>
      <c r="AZ126" s="76">
        <v>58.951360000000001</v>
      </c>
      <c r="BA126" s="76">
        <v>54.689704999999996</v>
      </c>
      <c r="BB126" s="76">
        <v>44.753627000000002</v>
      </c>
      <c r="BC126" s="76">
        <v>63.841417999999997</v>
      </c>
      <c r="BD126" s="76">
        <v>62.856622999999999</v>
      </c>
      <c r="BE126" s="76">
        <v>67.132316000000003</v>
      </c>
      <c r="BF126" s="76">
        <v>49.619053999999998</v>
      </c>
      <c r="BG126" s="76">
        <v>63.447571000000003</v>
      </c>
      <c r="BH126" s="76">
        <v>42.384487999999997</v>
      </c>
      <c r="BI126" s="76">
        <v>42.509354999999999</v>
      </c>
      <c r="BJ126" s="76">
        <v>45.756444000000002</v>
      </c>
      <c r="BK126" s="76">
        <v>40.417048999999999</v>
      </c>
      <c r="BL126" s="76">
        <v>42.286816999999999</v>
      </c>
      <c r="BM126" s="76">
        <v>38.862248000000001</v>
      </c>
      <c r="BN126" s="76">
        <v>49.336371999999997</v>
      </c>
      <c r="BO126" s="91">
        <f t="shared" si="50"/>
        <v>50.766301777901887</v>
      </c>
    </row>
    <row r="127" spans="1:67" hidden="1" x14ac:dyDescent="0.3">
      <c r="A127" s="103">
        <v>37895</v>
      </c>
      <c r="B127" s="84" t="s">
        <v>44</v>
      </c>
      <c r="C127" s="84" t="s">
        <v>44</v>
      </c>
      <c r="D127" s="84" t="s">
        <v>44</v>
      </c>
      <c r="E127" s="84">
        <v>106571700</v>
      </c>
      <c r="F127" s="84">
        <v>58812676</v>
      </c>
      <c r="G127" s="84" t="s">
        <v>44</v>
      </c>
      <c r="H127" s="84" t="s">
        <v>44</v>
      </c>
      <c r="I127" s="84" t="s">
        <v>44</v>
      </c>
      <c r="J127" s="84" t="s">
        <v>44</v>
      </c>
      <c r="K127" s="84">
        <v>361515075</v>
      </c>
      <c r="L127" s="84" t="s">
        <v>44</v>
      </c>
      <c r="M127" s="84" t="s">
        <v>44</v>
      </c>
      <c r="N127" s="84" t="s">
        <v>44</v>
      </c>
      <c r="P127" s="86">
        <v>37895</v>
      </c>
      <c r="Q127" s="87" t="str">
        <f t="shared" si="42"/>
        <v>N/E</v>
      </c>
      <c r="R127" s="87" t="str">
        <f t="shared" si="43"/>
        <v>N/E</v>
      </c>
      <c r="S127" s="87">
        <f t="shared" si="44"/>
        <v>209159166.11956251</v>
      </c>
      <c r="T127" s="87">
        <f t="shared" si="45"/>
        <v>115426612.03133671</v>
      </c>
      <c r="U127" s="87" t="str">
        <f t="shared" si="46"/>
        <v>N/E</v>
      </c>
      <c r="V127" s="87" t="str">
        <f t="shared" si="47"/>
        <v>N/E</v>
      </c>
      <c r="W127" s="87" t="str">
        <f t="shared" si="48"/>
        <v>N/E</v>
      </c>
      <c r="X127" s="87" t="str">
        <f t="shared" si="49"/>
        <v>N/E</v>
      </c>
      <c r="AU127" s="65"/>
      <c r="AV127" s="86">
        <v>37895</v>
      </c>
      <c r="AW127" s="76">
        <v>54.738207000000003</v>
      </c>
      <c r="AX127" s="76">
        <v>59.077888999999999</v>
      </c>
      <c r="AY127" s="76">
        <v>54.738207000000003</v>
      </c>
      <c r="AZ127" s="76">
        <v>59.077888999999999</v>
      </c>
      <c r="BA127" s="76">
        <v>54.822814999999999</v>
      </c>
      <c r="BB127" s="76">
        <v>44.955055999999999</v>
      </c>
      <c r="BC127" s="76">
        <v>63.907823</v>
      </c>
      <c r="BD127" s="76">
        <v>62.976177999999997</v>
      </c>
      <c r="BE127" s="76">
        <v>67.335269999999994</v>
      </c>
      <c r="BF127" s="76">
        <v>49.616084999999998</v>
      </c>
      <c r="BG127" s="76">
        <v>63.539034000000001</v>
      </c>
      <c r="BH127" s="76">
        <v>42.777760000000001</v>
      </c>
      <c r="BI127" s="76">
        <v>42.919054000000003</v>
      </c>
      <c r="BJ127" s="76">
        <v>46.224995</v>
      </c>
      <c r="BK127" s="76">
        <v>40.789610000000003</v>
      </c>
      <c r="BL127" s="76">
        <v>42.669701000000003</v>
      </c>
      <c r="BM127" s="76">
        <v>39.404927999999998</v>
      </c>
      <c r="BN127" s="76">
        <v>49.406238999999999</v>
      </c>
      <c r="BO127" s="91">
        <f t="shared" si="50"/>
        <v>50.95244065903379</v>
      </c>
    </row>
    <row r="128" spans="1:67" ht="15.6" hidden="1" x14ac:dyDescent="0.3">
      <c r="A128" s="104">
        <v>37926</v>
      </c>
      <c r="B128" s="84" t="s">
        <v>44</v>
      </c>
      <c r="C128" s="84" t="s">
        <v>44</v>
      </c>
      <c r="D128" s="84" t="s">
        <v>44</v>
      </c>
      <c r="E128" s="84">
        <v>110349464</v>
      </c>
      <c r="F128" s="84">
        <v>58963159</v>
      </c>
      <c r="G128" s="84" t="s">
        <v>44</v>
      </c>
      <c r="H128" s="84" t="s">
        <v>44</v>
      </c>
      <c r="I128" s="84" t="s">
        <v>44</v>
      </c>
      <c r="J128" s="84" t="s">
        <v>44</v>
      </c>
      <c r="K128" s="84">
        <v>362085302</v>
      </c>
      <c r="L128" s="84" t="s">
        <v>44</v>
      </c>
      <c r="M128" s="84" t="s">
        <v>44</v>
      </c>
      <c r="N128" s="84" t="s">
        <v>44</v>
      </c>
      <c r="P128" s="86">
        <v>37926</v>
      </c>
      <c r="Q128" s="87" t="str">
        <f t="shared" si="42"/>
        <v>N/E</v>
      </c>
      <c r="R128" s="87" t="str">
        <f t="shared" si="43"/>
        <v>N/E</v>
      </c>
      <c r="S128" s="87">
        <f t="shared" si="44"/>
        <v>214790667.14339772</v>
      </c>
      <c r="T128" s="87">
        <f t="shared" si="45"/>
        <v>114769350.02142137</v>
      </c>
      <c r="U128" s="87" t="str">
        <f t="shared" si="46"/>
        <v>N/E</v>
      </c>
      <c r="V128" s="87" t="str">
        <f t="shared" si="47"/>
        <v>N/E</v>
      </c>
      <c r="W128" s="87" t="str">
        <f t="shared" si="48"/>
        <v>N/E</v>
      </c>
      <c r="X128" s="87" t="str">
        <f t="shared" si="49"/>
        <v>N/E</v>
      </c>
      <c r="AU128" s="74"/>
      <c r="AV128" s="86">
        <v>37926</v>
      </c>
      <c r="AW128" s="76">
        <v>55.192542000000003</v>
      </c>
      <c r="AX128" s="76">
        <v>59.2331</v>
      </c>
      <c r="AY128" s="76">
        <v>55.192542000000003</v>
      </c>
      <c r="AZ128" s="76">
        <v>59.2331</v>
      </c>
      <c r="BA128" s="76">
        <v>55.017363000000003</v>
      </c>
      <c r="BB128" s="76">
        <v>45.236015000000002</v>
      </c>
      <c r="BC128" s="76">
        <v>64.017810999999995</v>
      </c>
      <c r="BD128" s="76">
        <v>63.092306999999998</v>
      </c>
      <c r="BE128" s="76">
        <v>67.480475999999996</v>
      </c>
      <c r="BF128" s="76">
        <v>49.6325</v>
      </c>
      <c r="BG128" s="76">
        <v>63.667074999999997</v>
      </c>
      <c r="BH128" s="76">
        <v>44.020212999999998</v>
      </c>
      <c r="BI128" s="76">
        <v>43.472109000000003</v>
      </c>
      <c r="BJ128" s="76">
        <v>46.634863000000003</v>
      </c>
      <c r="BK128" s="76">
        <v>41.429650000000002</v>
      </c>
      <c r="BL128" s="76">
        <v>44.339671000000003</v>
      </c>
      <c r="BM128" s="76">
        <v>41.870144000000003</v>
      </c>
      <c r="BN128" s="76">
        <v>49.516843999999999</v>
      </c>
      <c r="BO128" s="91">
        <f t="shared" si="50"/>
        <v>51.375353253281212</v>
      </c>
    </row>
    <row r="129" spans="1:67" hidden="1" x14ac:dyDescent="0.3">
      <c r="A129" s="85">
        <v>37956</v>
      </c>
      <c r="B129" s="84" t="s">
        <v>44</v>
      </c>
      <c r="C129" s="84" t="s">
        <v>44</v>
      </c>
      <c r="D129" s="84" t="s">
        <v>44</v>
      </c>
      <c r="E129" s="84">
        <v>117030040</v>
      </c>
      <c r="F129" s="84">
        <v>59369927</v>
      </c>
      <c r="G129" s="84" t="s">
        <v>44</v>
      </c>
      <c r="H129" s="84" t="s">
        <v>44</v>
      </c>
      <c r="I129" s="84" t="s">
        <v>44</v>
      </c>
      <c r="J129" s="84" t="s">
        <v>44</v>
      </c>
      <c r="K129" s="84">
        <v>333764483</v>
      </c>
      <c r="L129" s="84" t="s">
        <v>44</v>
      </c>
      <c r="M129" s="84" t="s">
        <v>44</v>
      </c>
      <c r="N129" s="84" t="s">
        <v>44</v>
      </c>
      <c r="P129" s="86">
        <v>37956</v>
      </c>
      <c r="Q129" s="87" t="str">
        <f t="shared" si="42"/>
        <v>N/E</v>
      </c>
      <c r="R129" s="87" t="str">
        <f t="shared" si="43"/>
        <v>N/E</v>
      </c>
      <c r="S129" s="87">
        <f t="shared" si="44"/>
        <v>226819052.24609187</v>
      </c>
      <c r="T129" s="87">
        <f t="shared" si="45"/>
        <v>115066444.25704427</v>
      </c>
      <c r="U129" s="87" t="str">
        <f t="shared" si="46"/>
        <v>N/E</v>
      </c>
      <c r="V129" s="87" t="str">
        <f t="shared" si="47"/>
        <v>N/E</v>
      </c>
      <c r="W129" s="87" t="str">
        <f t="shared" si="48"/>
        <v>N/E</v>
      </c>
      <c r="X129" s="87" t="str">
        <f t="shared" si="49"/>
        <v>N/E</v>
      </c>
      <c r="AU129" s="65"/>
      <c r="AV129" s="86">
        <v>37956</v>
      </c>
      <c r="AW129" s="76">
        <v>55.429811000000001</v>
      </c>
      <c r="AX129" s="76">
        <v>59.404460999999998</v>
      </c>
      <c r="AY129" s="76">
        <v>55.429811000000001</v>
      </c>
      <c r="AZ129" s="76">
        <v>59.404460999999998</v>
      </c>
      <c r="BA129" s="76">
        <v>55.180664999999998</v>
      </c>
      <c r="BB129" s="76">
        <v>45.535415999999998</v>
      </c>
      <c r="BC129" s="76">
        <v>64.048986999999997</v>
      </c>
      <c r="BD129" s="76">
        <v>63.270792999999998</v>
      </c>
      <c r="BE129" s="76">
        <v>67.611435999999998</v>
      </c>
      <c r="BF129" s="76">
        <v>49.633049</v>
      </c>
      <c r="BG129" s="76">
        <v>63.956924000000001</v>
      </c>
      <c r="BH129" s="76">
        <v>44.430193000000003</v>
      </c>
      <c r="BI129" s="76">
        <v>44.373964999999998</v>
      </c>
      <c r="BJ129" s="76">
        <v>47.975349000000001</v>
      </c>
      <c r="BK129" s="76">
        <v>42.059396</v>
      </c>
      <c r="BL129" s="76">
        <v>44.444007999999997</v>
      </c>
      <c r="BM129" s="76">
        <v>42.006996999999998</v>
      </c>
      <c r="BN129" s="76">
        <v>49.557665999999998</v>
      </c>
      <c r="BO129" s="91">
        <f t="shared" si="50"/>
        <v>51.596212417388074</v>
      </c>
    </row>
    <row r="130" spans="1:67" hidden="1" x14ac:dyDescent="0.3">
      <c r="A130" s="92">
        <v>37987</v>
      </c>
      <c r="B130" s="84" t="s">
        <v>44</v>
      </c>
      <c r="C130" s="84" t="s">
        <v>44</v>
      </c>
      <c r="D130" s="84" t="s">
        <v>44</v>
      </c>
      <c r="E130" s="84">
        <v>117746396</v>
      </c>
      <c r="F130" s="84">
        <v>59478942</v>
      </c>
      <c r="G130" s="84" t="s">
        <v>44</v>
      </c>
      <c r="H130" s="84" t="s">
        <v>44</v>
      </c>
      <c r="I130" s="84" t="s">
        <v>44</v>
      </c>
      <c r="J130" s="84" t="s">
        <v>44</v>
      </c>
      <c r="K130" s="84">
        <v>333662789</v>
      </c>
      <c r="L130" s="84" t="s">
        <v>44</v>
      </c>
      <c r="M130" s="84" t="s">
        <v>44</v>
      </c>
      <c r="N130" s="84" t="s">
        <v>44</v>
      </c>
      <c r="P130" s="86">
        <v>37987</v>
      </c>
      <c r="Q130" s="87" t="str">
        <f t="shared" si="42"/>
        <v>N/E</v>
      </c>
      <c r="R130" s="87" t="str">
        <f t="shared" si="43"/>
        <v>N/E</v>
      </c>
      <c r="S130" s="87">
        <f t="shared" si="44"/>
        <v>226797852.53632057</v>
      </c>
      <c r="T130" s="87">
        <f t="shared" si="45"/>
        <v>114565683.32445915</v>
      </c>
      <c r="U130" s="87" t="str">
        <f t="shared" si="46"/>
        <v>N/E</v>
      </c>
      <c r="V130" s="87" t="str">
        <f t="shared" si="47"/>
        <v>N/E</v>
      </c>
      <c r="W130" s="87" t="str">
        <f t="shared" si="48"/>
        <v>N/E</v>
      </c>
      <c r="X130" s="87" t="str">
        <f t="shared" si="49"/>
        <v>N/E</v>
      </c>
      <c r="AU130" s="65"/>
      <c r="AV130" s="86">
        <v>37987</v>
      </c>
      <c r="AW130" s="76">
        <v>55.774317000000003</v>
      </c>
      <c r="AX130" s="76">
        <v>59.633096999999999</v>
      </c>
      <c r="AY130" s="76">
        <v>55.774317000000003</v>
      </c>
      <c r="AZ130" s="76">
        <v>59.633096999999999</v>
      </c>
      <c r="BA130" s="76">
        <v>55.412067999999998</v>
      </c>
      <c r="BB130" s="76">
        <v>45.964509</v>
      </c>
      <c r="BC130" s="76">
        <v>64.088517999999993</v>
      </c>
      <c r="BD130" s="76">
        <v>63.495735000000003</v>
      </c>
      <c r="BE130" s="76">
        <v>67.837389999999999</v>
      </c>
      <c r="BF130" s="76">
        <v>49.757649000000001</v>
      </c>
      <c r="BG130" s="76">
        <v>64.217948000000007</v>
      </c>
      <c r="BH130" s="76">
        <v>45.077064999999997</v>
      </c>
      <c r="BI130" s="76">
        <v>45.097892000000002</v>
      </c>
      <c r="BJ130" s="76">
        <v>47.500596000000002</v>
      </c>
      <c r="BK130" s="76">
        <v>43.520003000000003</v>
      </c>
      <c r="BL130" s="76">
        <v>45.042721999999998</v>
      </c>
      <c r="BM130" s="76">
        <v>42.221153000000001</v>
      </c>
      <c r="BN130" s="76">
        <v>50.91995</v>
      </c>
      <c r="BO130" s="91">
        <f t="shared" si="50"/>
        <v>51.916891929628605</v>
      </c>
    </row>
    <row r="131" spans="1:67" hidden="1" x14ac:dyDescent="0.3">
      <c r="A131" s="93">
        <v>38018</v>
      </c>
      <c r="B131" s="84" t="s">
        <v>44</v>
      </c>
      <c r="C131" s="84" t="s">
        <v>44</v>
      </c>
      <c r="D131" s="84" t="s">
        <v>44</v>
      </c>
      <c r="E131" s="84">
        <v>122612325</v>
      </c>
      <c r="F131" s="84">
        <v>59880847</v>
      </c>
      <c r="G131" s="84" t="s">
        <v>44</v>
      </c>
      <c r="H131" s="84" t="s">
        <v>44</v>
      </c>
      <c r="I131" s="84" t="s">
        <v>44</v>
      </c>
      <c r="J131" s="84" t="s">
        <v>44</v>
      </c>
      <c r="K131" s="84">
        <v>333840463</v>
      </c>
      <c r="L131" s="84" t="s">
        <v>44</v>
      </c>
      <c r="M131" s="84" t="s">
        <v>44</v>
      </c>
      <c r="N131" s="84" t="s">
        <v>44</v>
      </c>
      <c r="P131" s="86">
        <v>38018</v>
      </c>
      <c r="Q131" s="87" t="str">
        <f t="shared" si="42"/>
        <v>N/E</v>
      </c>
      <c r="R131" s="87" t="str">
        <f t="shared" si="43"/>
        <v>N/E</v>
      </c>
      <c r="S131" s="87">
        <f t="shared" si="44"/>
        <v>234766075.90511468</v>
      </c>
      <c r="T131" s="87">
        <f t="shared" si="45"/>
        <v>114653983.37454703</v>
      </c>
      <c r="U131" s="87" t="str">
        <f t="shared" si="46"/>
        <v>N/E</v>
      </c>
      <c r="V131" s="87" t="str">
        <f t="shared" si="47"/>
        <v>N/E</v>
      </c>
      <c r="W131" s="87" t="str">
        <f t="shared" si="48"/>
        <v>N/E</v>
      </c>
      <c r="X131" s="87" t="str">
        <f t="shared" si="49"/>
        <v>N/E</v>
      </c>
      <c r="AU131" s="65"/>
      <c r="AV131" s="86">
        <v>38018</v>
      </c>
      <c r="AW131" s="76">
        <v>56.107945000000001</v>
      </c>
      <c r="AX131" s="76">
        <v>59.901848999999999</v>
      </c>
      <c r="AY131" s="76">
        <v>56.107945000000001</v>
      </c>
      <c r="AZ131" s="76">
        <v>59.901848999999999</v>
      </c>
      <c r="BA131" s="76">
        <v>55.692113999999997</v>
      </c>
      <c r="BB131" s="76">
        <v>46.347304000000001</v>
      </c>
      <c r="BC131" s="76">
        <v>64.267650000000003</v>
      </c>
      <c r="BD131" s="76">
        <v>63.752294999999997</v>
      </c>
      <c r="BE131" s="76">
        <v>68.149477000000005</v>
      </c>
      <c r="BF131" s="76">
        <v>49.962856000000002</v>
      </c>
      <c r="BG131" s="76">
        <v>64.441485</v>
      </c>
      <c r="BH131" s="76">
        <v>45.579886999999999</v>
      </c>
      <c r="BI131" s="76">
        <v>45.519070999999997</v>
      </c>
      <c r="BJ131" s="76">
        <v>47.062497999999998</v>
      </c>
      <c r="BK131" s="76">
        <v>44.469484999999999</v>
      </c>
      <c r="BL131" s="76">
        <v>45.596004999999998</v>
      </c>
      <c r="BM131" s="76">
        <v>42.577154</v>
      </c>
      <c r="BN131" s="76">
        <v>51.866616</v>
      </c>
      <c r="BO131" s="91">
        <f t="shared" si="50"/>
        <v>52.227445778646562</v>
      </c>
    </row>
    <row r="132" spans="1:67" hidden="1" x14ac:dyDescent="0.3">
      <c r="A132" s="94">
        <v>38047</v>
      </c>
      <c r="B132" s="84" t="s">
        <v>44</v>
      </c>
      <c r="C132" s="84" t="s">
        <v>44</v>
      </c>
      <c r="D132" s="84" t="s">
        <v>44</v>
      </c>
      <c r="E132" s="84">
        <v>126009594</v>
      </c>
      <c r="F132" s="84">
        <v>60780247</v>
      </c>
      <c r="G132" s="84" t="s">
        <v>44</v>
      </c>
      <c r="H132" s="84" t="s">
        <v>44</v>
      </c>
      <c r="I132" s="84" t="s">
        <v>44</v>
      </c>
      <c r="J132" s="84" t="s">
        <v>44</v>
      </c>
      <c r="K132" s="84">
        <v>333487666</v>
      </c>
      <c r="L132" s="84" t="s">
        <v>44</v>
      </c>
      <c r="M132" s="84" t="s">
        <v>44</v>
      </c>
      <c r="N132" s="84" t="s">
        <v>44</v>
      </c>
      <c r="P132" s="86">
        <v>38047</v>
      </c>
      <c r="Q132" s="87" t="str">
        <f t="shared" si="42"/>
        <v>N/E</v>
      </c>
      <c r="R132" s="87" t="str">
        <f t="shared" si="43"/>
        <v>N/E</v>
      </c>
      <c r="S132" s="87">
        <f t="shared" si="44"/>
        <v>240456030.60573781</v>
      </c>
      <c r="T132" s="87">
        <f t="shared" si="45"/>
        <v>115983049.13875291</v>
      </c>
      <c r="U132" s="87" t="str">
        <f t="shared" si="46"/>
        <v>N/E</v>
      </c>
      <c r="V132" s="87" t="str">
        <f t="shared" si="47"/>
        <v>N/E</v>
      </c>
      <c r="W132" s="87" t="str">
        <f t="shared" si="48"/>
        <v>N/E</v>
      </c>
      <c r="X132" s="87" t="str">
        <f t="shared" si="49"/>
        <v>N/E</v>
      </c>
      <c r="AV132" s="86">
        <v>38047</v>
      </c>
      <c r="AW132" s="76">
        <v>56.298071</v>
      </c>
      <c r="AX132" s="76">
        <v>60.121521000000001</v>
      </c>
      <c r="AY132" s="76">
        <v>56.298071</v>
      </c>
      <c r="AZ132" s="76">
        <v>60.121521000000001</v>
      </c>
      <c r="BA132" s="76">
        <v>55.871099000000001</v>
      </c>
      <c r="BB132" s="76">
        <v>46.598118999999997</v>
      </c>
      <c r="BC132" s="76">
        <v>64.376215999999999</v>
      </c>
      <c r="BD132" s="76">
        <v>64.010739999999998</v>
      </c>
      <c r="BE132" s="76">
        <v>68.564679999999996</v>
      </c>
      <c r="BF132" s="76">
        <v>50.030650000000001</v>
      </c>
      <c r="BG132" s="76">
        <v>64.630920000000003</v>
      </c>
      <c r="BH132" s="76">
        <v>45.690848000000003</v>
      </c>
      <c r="BI132" s="76">
        <v>45.224871</v>
      </c>
      <c r="BJ132" s="76">
        <v>44.932518000000002</v>
      </c>
      <c r="BK132" s="76">
        <v>45.306562</v>
      </c>
      <c r="BL132" s="76">
        <v>45.958513000000004</v>
      </c>
      <c r="BM132" s="76">
        <v>42.916155000000003</v>
      </c>
      <c r="BN132" s="76">
        <v>52.278002999999998</v>
      </c>
      <c r="BO132" s="91">
        <f t="shared" si="50"/>
        <v>52.404422414595551</v>
      </c>
    </row>
    <row r="133" spans="1:67" hidden="1" x14ac:dyDescent="0.3">
      <c r="A133" s="95">
        <v>38078</v>
      </c>
      <c r="B133" s="84" t="s">
        <v>44</v>
      </c>
      <c r="C133" s="84" t="s">
        <v>44</v>
      </c>
      <c r="D133" s="84" t="s">
        <v>44</v>
      </c>
      <c r="E133" s="84">
        <v>129921503</v>
      </c>
      <c r="F133" s="84">
        <v>61967578</v>
      </c>
      <c r="G133" s="84" t="s">
        <v>44</v>
      </c>
      <c r="H133" s="84" t="s">
        <v>44</v>
      </c>
      <c r="I133" s="84" t="s">
        <v>44</v>
      </c>
      <c r="J133" s="84" t="s">
        <v>44</v>
      </c>
      <c r="K133" s="84">
        <v>333806312</v>
      </c>
      <c r="L133" s="84" t="s">
        <v>44</v>
      </c>
      <c r="M133" s="84" t="s">
        <v>44</v>
      </c>
      <c r="N133" s="84" t="s">
        <v>44</v>
      </c>
      <c r="P133" s="86">
        <v>38078</v>
      </c>
      <c r="Q133" s="87" t="str">
        <f t="shared" si="42"/>
        <v>N/E</v>
      </c>
      <c r="R133" s="87" t="str">
        <f t="shared" si="43"/>
        <v>N/E</v>
      </c>
      <c r="S133" s="87">
        <f t="shared" si="44"/>
        <v>247547295.20913312</v>
      </c>
      <c r="T133" s="87">
        <f t="shared" si="45"/>
        <v>118070573.15647729</v>
      </c>
      <c r="U133" s="87" t="str">
        <f t="shared" si="46"/>
        <v>N/E</v>
      </c>
      <c r="V133" s="87" t="str">
        <f t="shared" si="47"/>
        <v>N/E</v>
      </c>
      <c r="W133" s="87" t="str">
        <f t="shared" si="48"/>
        <v>N/E</v>
      </c>
      <c r="X133" s="87" t="str">
        <f t="shared" si="49"/>
        <v>N/E</v>
      </c>
      <c r="AV133" s="86">
        <v>38078</v>
      </c>
      <c r="AW133" s="76">
        <v>56.383032</v>
      </c>
      <c r="AX133" s="76">
        <v>60.319549000000002</v>
      </c>
      <c r="AY133" s="76">
        <v>56.383032</v>
      </c>
      <c r="AZ133" s="76">
        <v>60.319549000000002</v>
      </c>
      <c r="BA133" s="76">
        <v>55.998570999999998</v>
      </c>
      <c r="BB133" s="76">
        <v>46.796605999999997</v>
      </c>
      <c r="BC133" s="76">
        <v>64.434432000000001</v>
      </c>
      <c r="BD133" s="76">
        <v>64.276797999999999</v>
      </c>
      <c r="BE133" s="76">
        <v>68.917458999999994</v>
      </c>
      <c r="BF133" s="76">
        <v>50.134746</v>
      </c>
      <c r="BG133" s="76">
        <v>64.879673999999994</v>
      </c>
      <c r="BH133" s="76">
        <v>45.474443999999998</v>
      </c>
      <c r="BI133" s="76">
        <v>44.365127000000001</v>
      </c>
      <c r="BJ133" s="76">
        <v>43.237949</v>
      </c>
      <c r="BK133" s="76">
        <v>44.962846999999996</v>
      </c>
      <c r="BL133" s="76">
        <v>46.141717999999997</v>
      </c>
      <c r="BM133" s="76">
        <v>42.839888999999999</v>
      </c>
      <c r="BN133" s="76">
        <v>52.974913000000001</v>
      </c>
      <c r="BO133" s="91">
        <f t="shared" si="50"/>
        <v>52.483507400167554</v>
      </c>
    </row>
    <row r="134" spans="1:67" hidden="1" x14ac:dyDescent="0.3">
      <c r="A134" s="96">
        <v>38108</v>
      </c>
      <c r="B134" s="84" t="s">
        <v>44</v>
      </c>
      <c r="C134" s="84" t="s">
        <v>44</v>
      </c>
      <c r="D134" s="84" t="s">
        <v>44</v>
      </c>
      <c r="E134" s="84">
        <v>134057128</v>
      </c>
      <c r="F134" s="84">
        <v>63359197</v>
      </c>
      <c r="G134" s="84" t="s">
        <v>44</v>
      </c>
      <c r="H134" s="84" t="s">
        <v>44</v>
      </c>
      <c r="I134" s="84" t="s">
        <v>44</v>
      </c>
      <c r="J134" s="84" t="s">
        <v>44</v>
      </c>
      <c r="K134" s="84">
        <v>334376259</v>
      </c>
      <c r="L134" s="84" t="s">
        <v>44</v>
      </c>
      <c r="M134" s="84" t="s">
        <v>44</v>
      </c>
      <c r="N134" s="84" t="s">
        <v>44</v>
      </c>
      <c r="P134" s="86">
        <v>38108</v>
      </c>
      <c r="Q134" s="87" t="str">
        <f t="shared" si="42"/>
        <v>N/E</v>
      </c>
      <c r="R134" s="87" t="str">
        <f t="shared" si="43"/>
        <v>N/E</v>
      </c>
      <c r="S134" s="87">
        <f t="shared" si="44"/>
        <v>256069466.24618784</v>
      </c>
      <c r="T134" s="87">
        <f t="shared" si="45"/>
        <v>121025685.09133708</v>
      </c>
      <c r="U134" s="87" t="str">
        <f t="shared" si="46"/>
        <v>N/E</v>
      </c>
      <c r="V134" s="87" t="str">
        <f t="shared" si="47"/>
        <v>N/E</v>
      </c>
      <c r="W134" s="87" t="str">
        <f t="shared" si="48"/>
        <v>N/E</v>
      </c>
      <c r="X134" s="87" t="str">
        <f t="shared" si="49"/>
        <v>N/E</v>
      </c>
      <c r="AV134" s="86">
        <v>38108</v>
      </c>
      <c r="AW134" s="76">
        <v>56.241602999999998</v>
      </c>
      <c r="AX134" s="76">
        <v>60.458742999999998</v>
      </c>
      <c r="AY134" s="76">
        <v>56.241602999999998</v>
      </c>
      <c r="AZ134" s="76">
        <v>60.458742999999998</v>
      </c>
      <c r="BA134" s="76">
        <v>56.153230000000001</v>
      </c>
      <c r="BB134" s="76">
        <v>47.012369</v>
      </c>
      <c r="BC134" s="76">
        <v>64.529167999999999</v>
      </c>
      <c r="BD134" s="76">
        <v>64.400288000000003</v>
      </c>
      <c r="BE134" s="76">
        <v>69.158558999999997</v>
      </c>
      <c r="BF134" s="76">
        <v>50.205468000000003</v>
      </c>
      <c r="BG134" s="76">
        <v>64.916392999999999</v>
      </c>
      <c r="BH134" s="76">
        <v>44.592599</v>
      </c>
      <c r="BI134" s="76">
        <v>43.964593999999998</v>
      </c>
      <c r="BJ134" s="76">
        <v>42.839559000000001</v>
      </c>
      <c r="BK134" s="76">
        <v>44.561866000000002</v>
      </c>
      <c r="BL134" s="76">
        <v>44.961402</v>
      </c>
      <c r="BM134" s="76">
        <v>41.009551000000002</v>
      </c>
      <c r="BN134" s="76">
        <v>53.070447000000001</v>
      </c>
      <c r="BO134" s="91">
        <f t="shared" si="50"/>
        <v>52.351859815693949</v>
      </c>
    </row>
    <row r="135" spans="1:67" hidden="1" x14ac:dyDescent="0.3">
      <c r="A135" s="97">
        <v>38139</v>
      </c>
      <c r="B135" s="84" t="s">
        <v>44</v>
      </c>
      <c r="C135" s="84" t="s">
        <v>44</v>
      </c>
      <c r="D135" s="84" t="s">
        <v>44</v>
      </c>
      <c r="E135" s="84">
        <v>138476448</v>
      </c>
      <c r="F135" s="84">
        <v>64759575</v>
      </c>
      <c r="G135" s="84" t="s">
        <v>44</v>
      </c>
      <c r="H135" s="84" t="s">
        <v>44</v>
      </c>
      <c r="I135" s="84" t="s">
        <v>44</v>
      </c>
      <c r="J135" s="84" t="s">
        <v>44</v>
      </c>
      <c r="K135" s="84">
        <v>334349126</v>
      </c>
      <c r="L135" s="84" t="s">
        <v>44</v>
      </c>
      <c r="M135" s="84" t="s">
        <v>44</v>
      </c>
      <c r="N135" s="84" t="s">
        <v>44</v>
      </c>
      <c r="P135" s="86">
        <v>38139</v>
      </c>
      <c r="Q135" s="87" t="str">
        <f t="shared" si="42"/>
        <v>N/E</v>
      </c>
      <c r="R135" s="87" t="str">
        <f t="shared" si="43"/>
        <v>N/E</v>
      </c>
      <c r="S135" s="87">
        <f t="shared" si="44"/>
        <v>264087768.07180393</v>
      </c>
      <c r="T135" s="87">
        <f t="shared" si="45"/>
        <v>123502674.06504095</v>
      </c>
      <c r="U135" s="87" t="str">
        <f t="shared" si="46"/>
        <v>N/E</v>
      </c>
      <c r="V135" s="87" t="str">
        <f t="shared" si="47"/>
        <v>N/E</v>
      </c>
      <c r="W135" s="87" t="str">
        <f t="shared" si="48"/>
        <v>N/E</v>
      </c>
      <c r="X135" s="87" t="str">
        <f t="shared" si="49"/>
        <v>N/E</v>
      </c>
      <c r="AV135" s="86">
        <v>38139</v>
      </c>
      <c r="AW135" s="76">
        <v>56.331744999999998</v>
      </c>
      <c r="AX135" s="76">
        <v>60.619554000000001</v>
      </c>
      <c r="AY135" s="76">
        <v>56.331744999999998</v>
      </c>
      <c r="AZ135" s="76">
        <v>60.619554000000001</v>
      </c>
      <c r="BA135" s="76">
        <v>56.321254000000003</v>
      </c>
      <c r="BB135" s="76">
        <v>47.234104000000002</v>
      </c>
      <c r="BC135" s="76">
        <v>64.644281000000007</v>
      </c>
      <c r="BD135" s="76">
        <v>64.553359999999998</v>
      </c>
      <c r="BE135" s="76">
        <v>69.318031000000005</v>
      </c>
      <c r="BF135" s="76">
        <v>50.274833000000001</v>
      </c>
      <c r="BG135" s="76">
        <v>65.094999999999999</v>
      </c>
      <c r="BH135" s="76">
        <v>44.495069999999998</v>
      </c>
      <c r="BI135" s="76">
        <v>43.184237000000003</v>
      </c>
      <c r="BJ135" s="76">
        <v>40.781269999999999</v>
      </c>
      <c r="BK135" s="76">
        <v>44.570270000000001</v>
      </c>
      <c r="BL135" s="76">
        <v>45.287947000000003</v>
      </c>
      <c r="BM135" s="76">
        <v>41.493825000000001</v>
      </c>
      <c r="BN135" s="76">
        <v>53.087677999999997</v>
      </c>
      <c r="BO135" s="91">
        <f t="shared" si="50"/>
        <v>52.435767476496324</v>
      </c>
    </row>
    <row r="136" spans="1:67" hidden="1" x14ac:dyDescent="0.3">
      <c r="A136" s="98">
        <v>38169</v>
      </c>
      <c r="B136" s="84" t="s">
        <v>44</v>
      </c>
      <c r="C136" s="84" t="s">
        <v>44</v>
      </c>
      <c r="D136" s="84" t="s">
        <v>44</v>
      </c>
      <c r="E136" s="84">
        <v>142642750</v>
      </c>
      <c r="F136" s="84">
        <v>66726467</v>
      </c>
      <c r="G136" s="84" t="s">
        <v>44</v>
      </c>
      <c r="H136" s="84" t="s">
        <v>44</v>
      </c>
      <c r="I136" s="84" t="s">
        <v>44</v>
      </c>
      <c r="J136" s="84" t="s">
        <v>44</v>
      </c>
      <c r="K136" s="84">
        <v>270684383</v>
      </c>
      <c r="L136" s="84" t="s">
        <v>44</v>
      </c>
      <c r="M136" s="84" t="s">
        <v>44</v>
      </c>
      <c r="N136" s="84" t="s">
        <v>44</v>
      </c>
      <c r="P136" s="86">
        <v>38169</v>
      </c>
      <c r="Q136" s="87" t="str">
        <f t="shared" si="42"/>
        <v>N/E</v>
      </c>
      <c r="R136" s="87" t="str">
        <f t="shared" si="43"/>
        <v>N/E</v>
      </c>
      <c r="S136" s="87">
        <f t="shared" si="44"/>
        <v>271322169.60027361</v>
      </c>
      <c r="T136" s="87">
        <f t="shared" si="45"/>
        <v>126921065.36224982</v>
      </c>
      <c r="U136" s="87" t="str">
        <f t="shared" si="46"/>
        <v>N/E</v>
      </c>
      <c r="V136" s="87" t="str">
        <f t="shared" si="47"/>
        <v>N/E</v>
      </c>
      <c r="W136" s="87" t="str">
        <f t="shared" si="48"/>
        <v>N/E</v>
      </c>
      <c r="X136" s="87" t="str">
        <f t="shared" si="49"/>
        <v>N/E</v>
      </c>
      <c r="AV136" s="86">
        <v>38169</v>
      </c>
      <c r="AW136" s="76">
        <v>56.479390000000002</v>
      </c>
      <c r="AX136" s="76">
        <v>60.725136999999997</v>
      </c>
      <c r="AY136" s="76">
        <v>56.479390000000002</v>
      </c>
      <c r="AZ136" s="76">
        <v>60.725136999999997</v>
      </c>
      <c r="BA136" s="76">
        <v>56.410809</v>
      </c>
      <c r="BB136" s="76">
        <v>47.409787000000001</v>
      </c>
      <c r="BC136" s="76">
        <v>64.650326000000007</v>
      </c>
      <c r="BD136" s="76">
        <v>64.674133999999995</v>
      </c>
      <c r="BE136" s="76">
        <v>69.469667999999999</v>
      </c>
      <c r="BF136" s="76">
        <v>50.406035000000003</v>
      </c>
      <c r="BG136" s="76">
        <v>65.182203000000001</v>
      </c>
      <c r="BH136" s="76">
        <v>44.753397</v>
      </c>
      <c r="BI136" s="76">
        <v>43.462325999999997</v>
      </c>
      <c r="BJ136" s="76">
        <v>41.211202</v>
      </c>
      <c r="BK136" s="76">
        <v>44.754235999999999</v>
      </c>
      <c r="BL136" s="76">
        <v>45.533880000000003</v>
      </c>
      <c r="BM136" s="76">
        <v>41.792476000000001</v>
      </c>
      <c r="BN136" s="76">
        <v>53.231149000000002</v>
      </c>
      <c r="BO136" s="91">
        <f t="shared" si="50"/>
        <v>52.573201154239982</v>
      </c>
    </row>
    <row r="137" spans="1:67" hidden="1" x14ac:dyDescent="0.3">
      <c r="A137" s="101">
        <v>38200</v>
      </c>
      <c r="B137" s="84" t="s">
        <v>44</v>
      </c>
      <c r="C137" s="84" t="s">
        <v>44</v>
      </c>
      <c r="D137" s="84" t="s">
        <v>44</v>
      </c>
      <c r="E137" s="84">
        <v>148213440</v>
      </c>
      <c r="F137" s="84">
        <v>68913325</v>
      </c>
      <c r="G137" s="84" t="s">
        <v>44</v>
      </c>
      <c r="H137" s="84" t="s">
        <v>44</v>
      </c>
      <c r="I137" s="84" t="s">
        <v>44</v>
      </c>
      <c r="J137" s="84" t="s">
        <v>44</v>
      </c>
      <c r="K137" s="84">
        <v>264911913</v>
      </c>
      <c r="L137" s="84" t="s">
        <v>44</v>
      </c>
      <c r="M137" s="84" t="s">
        <v>44</v>
      </c>
      <c r="N137" s="84" t="s">
        <v>44</v>
      </c>
      <c r="P137" s="86">
        <v>38200</v>
      </c>
      <c r="Q137" s="87" t="str">
        <f t="shared" si="42"/>
        <v>N/E</v>
      </c>
      <c r="R137" s="87" t="str">
        <f t="shared" si="43"/>
        <v>N/E</v>
      </c>
      <c r="S137" s="87">
        <f t="shared" si="44"/>
        <v>280188610.74588162</v>
      </c>
      <c r="T137" s="87">
        <f t="shared" si="45"/>
        <v>130276503.89620152</v>
      </c>
      <c r="U137" s="87" t="str">
        <f t="shared" si="46"/>
        <v>N/E</v>
      </c>
      <c r="V137" s="87" t="str">
        <f t="shared" si="47"/>
        <v>N/E</v>
      </c>
      <c r="W137" s="87" t="str">
        <f t="shared" si="48"/>
        <v>N/E</v>
      </c>
      <c r="X137" s="87" t="str">
        <f t="shared" si="49"/>
        <v>N/E</v>
      </c>
      <c r="AV137" s="86">
        <v>38200</v>
      </c>
      <c r="AW137" s="76">
        <v>56.828040999999999</v>
      </c>
      <c r="AX137" s="76">
        <v>60.893895999999998</v>
      </c>
      <c r="AY137" s="76">
        <v>56.828040999999999</v>
      </c>
      <c r="AZ137" s="76">
        <v>60.893895999999998</v>
      </c>
      <c r="BA137" s="76">
        <v>56.584144999999999</v>
      </c>
      <c r="BB137" s="76">
        <v>47.619903999999998</v>
      </c>
      <c r="BC137" s="76">
        <v>64.786996000000002</v>
      </c>
      <c r="BD137" s="76">
        <v>64.837692000000004</v>
      </c>
      <c r="BE137" s="76">
        <v>69.589982000000006</v>
      </c>
      <c r="BF137" s="76">
        <v>50.962332000000004</v>
      </c>
      <c r="BG137" s="76">
        <v>65.226451999999995</v>
      </c>
      <c r="BH137" s="76">
        <v>45.573664000000001</v>
      </c>
      <c r="BI137" s="76">
        <v>45.145113000000002</v>
      </c>
      <c r="BJ137" s="76">
        <v>43.796708000000002</v>
      </c>
      <c r="BK137" s="76">
        <v>45.877388000000003</v>
      </c>
      <c r="BL137" s="76">
        <v>45.818143999999997</v>
      </c>
      <c r="BM137" s="76">
        <v>42.185400000000001</v>
      </c>
      <c r="BN137" s="76">
        <v>53.302726</v>
      </c>
      <c r="BO137" s="91">
        <f t="shared" si="50"/>
        <v>52.897738992832544</v>
      </c>
    </row>
    <row r="138" spans="1:67" hidden="1" x14ac:dyDescent="0.3">
      <c r="A138" s="102">
        <v>38231</v>
      </c>
      <c r="B138" s="84" t="s">
        <v>44</v>
      </c>
      <c r="C138" s="84" t="s">
        <v>44</v>
      </c>
      <c r="D138" s="84" t="s">
        <v>44</v>
      </c>
      <c r="E138" s="84">
        <v>154073910</v>
      </c>
      <c r="F138" s="84">
        <v>69292662</v>
      </c>
      <c r="G138" s="84" t="s">
        <v>44</v>
      </c>
      <c r="H138" s="84" t="s">
        <v>44</v>
      </c>
      <c r="I138" s="84" t="s">
        <v>44</v>
      </c>
      <c r="J138" s="84" t="s">
        <v>44</v>
      </c>
      <c r="K138" s="84">
        <v>264551638</v>
      </c>
      <c r="L138" s="84" t="s">
        <v>44</v>
      </c>
      <c r="M138" s="84" t="s">
        <v>44</v>
      </c>
      <c r="N138" s="84" t="s">
        <v>44</v>
      </c>
      <c r="P138" s="86">
        <v>38231</v>
      </c>
      <c r="Q138" s="87" t="str">
        <f t="shared" si="42"/>
        <v>N/E</v>
      </c>
      <c r="R138" s="87" t="str">
        <f t="shared" si="43"/>
        <v>N/E</v>
      </c>
      <c r="S138" s="87">
        <f t="shared" si="44"/>
        <v>288878915.98746949</v>
      </c>
      <c r="T138" s="87">
        <f t="shared" si="45"/>
        <v>129919394.42859676</v>
      </c>
      <c r="U138" s="87" t="str">
        <f t="shared" si="46"/>
        <v>N/E</v>
      </c>
      <c r="V138" s="87" t="str">
        <f t="shared" si="47"/>
        <v>N/E</v>
      </c>
      <c r="W138" s="87" t="str">
        <f t="shared" si="48"/>
        <v>N/E</v>
      </c>
      <c r="X138" s="87" t="str">
        <f t="shared" si="49"/>
        <v>N/E</v>
      </c>
      <c r="AV138" s="86">
        <v>38231</v>
      </c>
      <c r="AW138" s="76">
        <v>57.297916999999998</v>
      </c>
      <c r="AX138" s="76">
        <v>61.242452999999998</v>
      </c>
      <c r="AY138" s="76">
        <v>57.297916999999998</v>
      </c>
      <c r="AZ138" s="76">
        <v>61.242452999999998</v>
      </c>
      <c r="BA138" s="76">
        <v>56.780833999999999</v>
      </c>
      <c r="BB138" s="76">
        <v>47.877851999999997</v>
      </c>
      <c r="BC138" s="76">
        <v>64.923300999999995</v>
      </c>
      <c r="BD138" s="76">
        <v>65.333017999999996</v>
      </c>
      <c r="BE138" s="76">
        <v>69.770345000000006</v>
      </c>
      <c r="BF138" s="76">
        <v>53.345371999999998</v>
      </c>
      <c r="BG138" s="76">
        <v>65.248769999999993</v>
      </c>
      <c r="BH138" s="76">
        <v>46.360756000000002</v>
      </c>
      <c r="BI138" s="76">
        <v>46.757254000000003</v>
      </c>
      <c r="BJ138" s="76">
        <v>47.605581999999998</v>
      </c>
      <c r="BK138" s="76">
        <v>46.133079000000002</v>
      </c>
      <c r="BL138" s="76">
        <v>46.092516000000003</v>
      </c>
      <c r="BM138" s="76">
        <v>42.570304</v>
      </c>
      <c r="BN138" s="76">
        <v>53.360647999999998</v>
      </c>
      <c r="BO138" s="91">
        <f t="shared" si="50"/>
        <v>53.33511775109374</v>
      </c>
    </row>
    <row r="139" spans="1:67" hidden="1" x14ac:dyDescent="0.3">
      <c r="A139" s="103">
        <v>38261</v>
      </c>
      <c r="B139" s="84" t="s">
        <v>44</v>
      </c>
      <c r="C139" s="84" t="s">
        <v>44</v>
      </c>
      <c r="D139" s="84" t="s">
        <v>44</v>
      </c>
      <c r="E139" s="84">
        <v>161404261</v>
      </c>
      <c r="F139" s="84">
        <v>70937016</v>
      </c>
      <c r="G139" s="84" t="s">
        <v>44</v>
      </c>
      <c r="H139" s="84" t="s">
        <v>44</v>
      </c>
      <c r="I139" s="84" t="s">
        <v>44</v>
      </c>
      <c r="J139" s="84" t="s">
        <v>44</v>
      </c>
      <c r="K139" s="84">
        <v>264478322</v>
      </c>
      <c r="L139" s="84" t="s">
        <v>44</v>
      </c>
      <c r="M139" s="84" t="s">
        <v>44</v>
      </c>
      <c r="N139" s="84" t="s">
        <v>44</v>
      </c>
      <c r="P139" s="86">
        <v>38261</v>
      </c>
      <c r="Q139" s="87" t="str">
        <f t="shared" si="42"/>
        <v>N/E</v>
      </c>
      <c r="R139" s="87" t="str">
        <f t="shared" si="43"/>
        <v>N/E</v>
      </c>
      <c r="S139" s="87">
        <f t="shared" si="44"/>
        <v>300541395.20240891</v>
      </c>
      <c r="T139" s="87">
        <f t="shared" si="45"/>
        <v>132087651.39190227</v>
      </c>
      <c r="U139" s="87" t="str">
        <f t="shared" si="46"/>
        <v>N/E</v>
      </c>
      <c r="V139" s="87" t="str">
        <f t="shared" si="47"/>
        <v>N/E</v>
      </c>
      <c r="W139" s="87" t="str">
        <f t="shared" si="48"/>
        <v>N/E</v>
      </c>
      <c r="X139" s="87" t="str">
        <f t="shared" si="49"/>
        <v>N/E</v>
      </c>
      <c r="AV139" s="86">
        <v>38261</v>
      </c>
      <c r="AW139" s="76">
        <v>57.694747</v>
      </c>
      <c r="AX139" s="76">
        <v>61.418346999999997</v>
      </c>
      <c r="AY139" s="76">
        <v>57.694747</v>
      </c>
      <c r="AZ139" s="76">
        <v>61.418346999999997</v>
      </c>
      <c r="BA139" s="76">
        <v>57.020733</v>
      </c>
      <c r="BB139" s="76">
        <v>48.215066999999998</v>
      </c>
      <c r="BC139" s="76">
        <v>65.067811000000006</v>
      </c>
      <c r="BD139" s="76">
        <v>65.445655000000002</v>
      </c>
      <c r="BE139" s="76">
        <v>69.875</v>
      </c>
      <c r="BF139" s="76">
        <v>53.345863000000001</v>
      </c>
      <c r="BG139" s="76">
        <v>65.411760000000001</v>
      </c>
      <c r="BH139" s="76">
        <v>47.338357000000002</v>
      </c>
      <c r="BI139" s="76">
        <v>48.464467999999997</v>
      </c>
      <c r="BJ139" s="76">
        <v>51.843505</v>
      </c>
      <c r="BK139" s="76">
        <v>46.277943</v>
      </c>
      <c r="BL139" s="76">
        <v>46.616573000000002</v>
      </c>
      <c r="BM139" s="76">
        <v>43.309224999999998</v>
      </c>
      <c r="BN139" s="76">
        <v>53.463878999999999</v>
      </c>
      <c r="BO139" s="91">
        <f t="shared" si="50"/>
        <v>53.704502466722523</v>
      </c>
    </row>
    <row r="140" spans="1:67" hidden="1" x14ac:dyDescent="0.3">
      <c r="A140" s="104">
        <v>38292</v>
      </c>
      <c r="B140" s="84" t="s">
        <v>44</v>
      </c>
      <c r="C140" s="84" t="s">
        <v>44</v>
      </c>
      <c r="D140" s="84" t="s">
        <v>44</v>
      </c>
      <c r="E140" s="84">
        <v>170243378</v>
      </c>
      <c r="F140" s="84">
        <v>73236137</v>
      </c>
      <c r="G140" s="84" t="s">
        <v>44</v>
      </c>
      <c r="H140" s="84" t="s">
        <v>44</v>
      </c>
      <c r="I140" s="84" t="s">
        <v>44</v>
      </c>
      <c r="J140" s="84" t="s">
        <v>44</v>
      </c>
      <c r="K140" s="84">
        <v>264939426</v>
      </c>
      <c r="L140" s="84" t="s">
        <v>44</v>
      </c>
      <c r="M140" s="84" t="s">
        <v>44</v>
      </c>
      <c r="N140" s="84" t="s">
        <v>44</v>
      </c>
      <c r="P140" s="86">
        <v>38292</v>
      </c>
      <c r="Q140" s="87" t="str">
        <f t="shared" si="42"/>
        <v>N/E</v>
      </c>
      <c r="R140" s="87" t="str">
        <f t="shared" si="43"/>
        <v>N/E</v>
      </c>
      <c r="S140" s="87">
        <f t="shared" si="44"/>
        <v>314318968.92357165</v>
      </c>
      <c r="T140" s="87">
        <f t="shared" si="45"/>
        <v>135215286.14044204</v>
      </c>
      <c r="U140" s="87" t="str">
        <f t="shared" si="46"/>
        <v>N/E</v>
      </c>
      <c r="V140" s="87" t="str">
        <f t="shared" si="47"/>
        <v>N/E</v>
      </c>
      <c r="W140" s="87" t="str">
        <f t="shared" si="48"/>
        <v>N/E</v>
      </c>
      <c r="X140" s="87" t="str">
        <f t="shared" si="49"/>
        <v>N/E</v>
      </c>
      <c r="AV140" s="86">
        <v>38292</v>
      </c>
      <c r="AW140" s="76">
        <v>58.186898999999997</v>
      </c>
      <c r="AX140" s="76">
        <v>61.564211999999998</v>
      </c>
      <c r="AY140" s="76">
        <v>58.186898999999997</v>
      </c>
      <c r="AZ140" s="76">
        <v>61.564211999999998</v>
      </c>
      <c r="BA140" s="76">
        <v>57.173065000000001</v>
      </c>
      <c r="BB140" s="76">
        <v>48.420616000000003</v>
      </c>
      <c r="BC140" s="76">
        <v>65.167824999999993</v>
      </c>
      <c r="BD140" s="76">
        <v>65.584574000000003</v>
      </c>
      <c r="BE140" s="76">
        <v>70.004448999999994</v>
      </c>
      <c r="BF140" s="76">
        <v>53.348275999999998</v>
      </c>
      <c r="BG140" s="76">
        <v>65.611722</v>
      </c>
      <c r="BH140" s="76">
        <v>48.743963999999998</v>
      </c>
      <c r="BI140" s="76">
        <v>49.303390999999998</v>
      </c>
      <c r="BJ140" s="76">
        <v>53.520135000000003</v>
      </c>
      <c r="BK140" s="76">
        <v>46.599106999999997</v>
      </c>
      <c r="BL140" s="76">
        <v>48.373415999999999</v>
      </c>
      <c r="BM140" s="76">
        <v>45.915909999999997</v>
      </c>
      <c r="BN140" s="76">
        <v>53.554115000000003</v>
      </c>
      <c r="BO140" s="91">
        <f t="shared" si="50"/>
        <v>54.162616587545372</v>
      </c>
    </row>
    <row r="141" spans="1:67" hidden="1" x14ac:dyDescent="0.3">
      <c r="A141" s="85">
        <v>38322</v>
      </c>
      <c r="B141" s="84" t="s">
        <v>44</v>
      </c>
      <c r="C141" s="84" t="s">
        <v>44</v>
      </c>
      <c r="D141" s="84" t="s">
        <v>44</v>
      </c>
      <c r="E141" s="84">
        <v>174432515</v>
      </c>
      <c r="F141" s="84">
        <v>74604722</v>
      </c>
      <c r="G141" s="84" t="s">
        <v>44</v>
      </c>
      <c r="H141" s="84" t="s">
        <v>44</v>
      </c>
      <c r="I141" s="84" t="s">
        <v>44</v>
      </c>
      <c r="J141" s="84" t="s">
        <v>44</v>
      </c>
      <c r="K141" s="84">
        <v>256729971</v>
      </c>
      <c r="L141" s="84" t="s">
        <v>44</v>
      </c>
      <c r="M141" s="84" t="s">
        <v>44</v>
      </c>
      <c r="N141" s="84" t="s">
        <v>44</v>
      </c>
      <c r="P141" s="86">
        <v>38322</v>
      </c>
      <c r="Q141" s="87" t="str">
        <f t="shared" si="42"/>
        <v>N/E</v>
      </c>
      <c r="R141" s="87" t="str">
        <f t="shared" si="43"/>
        <v>N/E</v>
      </c>
      <c r="S141" s="87">
        <f t="shared" si="44"/>
        <v>321389486.75416613</v>
      </c>
      <c r="T141" s="87">
        <f t="shared" si="45"/>
        <v>137458164.33947101</v>
      </c>
      <c r="U141" s="87" t="str">
        <f t="shared" si="46"/>
        <v>N/E</v>
      </c>
      <c r="V141" s="87" t="str">
        <f t="shared" si="47"/>
        <v>N/E</v>
      </c>
      <c r="W141" s="87" t="str">
        <f t="shared" si="48"/>
        <v>N/E</v>
      </c>
      <c r="X141" s="87" t="str">
        <f t="shared" si="49"/>
        <v>N/E</v>
      </c>
      <c r="AV141" s="86">
        <v>38322</v>
      </c>
      <c r="AW141" s="76">
        <v>58.307088</v>
      </c>
      <c r="AX141" s="76">
        <v>61.735928999999999</v>
      </c>
      <c r="AY141" s="76">
        <v>58.307088</v>
      </c>
      <c r="AZ141" s="76">
        <v>61.735928999999999</v>
      </c>
      <c r="BA141" s="76">
        <v>57.320776000000002</v>
      </c>
      <c r="BB141" s="76">
        <v>48.742303</v>
      </c>
      <c r="BC141" s="76">
        <v>65.147092000000001</v>
      </c>
      <c r="BD141" s="76">
        <v>65.778985000000006</v>
      </c>
      <c r="BE141" s="76">
        <v>70.111333999999999</v>
      </c>
      <c r="BF141" s="76">
        <v>53.354146</v>
      </c>
      <c r="BG141" s="76">
        <v>65.957612999999995</v>
      </c>
      <c r="BH141" s="76">
        <v>48.726526999999997</v>
      </c>
      <c r="BI141" s="76">
        <v>48.859203999999998</v>
      </c>
      <c r="BJ141" s="76">
        <v>51.060400000000001</v>
      </c>
      <c r="BK141" s="76">
        <v>47.397239999999996</v>
      </c>
      <c r="BL141" s="76">
        <v>48.620994000000003</v>
      </c>
      <c r="BM141" s="76">
        <v>46.215491999999998</v>
      </c>
      <c r="BN141" s="76">
        <v>53.700656000000002</v>
      </c>
      <c r="BO141" s="91">
        <f t="shared" si="50"/>
        <v>54.274493158335666</v>
      </c>
    </row>
    <row r="142" spans="1:67" hidden="1" x14ac:dyDescent="0.3">
      <c r="A142" s="92">
        <v>38353</v>
      </c>
      <c r="B142" s="84" t="s">
        <v>44</v>
      </c>
      <c r="C142" s="84" t="s">
        <v>44</v>
      </c>
      <c r="D142" s="84" t="s">
        <v>44</v>
      </c>
      <c r="E142" s="84">
        <v>178415511</v>
      </c>
      <c r="F142" s="84">
        <v>75563692</v>
      </c>
      <c r="G142" s="84" t="s">
        <v>44</v>
      </c>
      <c r="H142" s="84" t="s">
        <v>44</v>
      </c>
      <c r="I142" s="84" t="s">
        <v>44</v>
      </c>
      <c r="J142" s="84" t="s">
        <v>44</v>
      </c>
      <c r="K142" s="84">
        <v>257534795</v>
      </c>
      <c r="L142" s="84" t="s">
        <v>44</v>
      </c>
      <c r="M142" s="84" t="s">
        <v>44</v>
      </c>
      <c r="N142" s="84" t="s">
        <v>44</v>
      </c>
      <c r="P142" s="86">
        <v>38353</v>
      </c>
      <c r="Q142" s="87" t="str">
        <f t="shared" si="42"/>
        <v>N/E</v>
      </c>
      <c r="R142" s="87" t="str">
        <f t="shared" si="43"/>
        <v>N/E</v>
      </c>
      <c r="S142" s="87">
        <f t="shared" si="44"/>
        <v>328716420.31423539</v>
      </c>
      <c r="T142" s="87">
        <f t="shared" si="45"/>
        <v>139220105.9243522</v>
      </c>
      <c r="U142" s="87" t="str">
        <f t="shared" si="46"/>
        <v>N/E</v>
      </c>
      <c r="V142" s="87" t="str">
        <f t="shared" si="47"/>
        <v>N/E</v>
      </c>
      <c r="W142" s="87" t="str">
        <f t="shared" si="48"/>
        <v>N/E</v>
      </c>
      <c r="X142" s="87" t="str">
        <f t="shared" si="49"/>
        <v>N/E</v>
      </c>
      <c r="AV142" s="86">
        <v>38353</v>
      </c>
      <c r="AW142" s="76">
        <v>58.309159999999999</v>
      </c>
      <c r="AX142" s="76">
        <v>61.967210000000001</v>
      </c>
      <c r="AY142" s="76">
        <v>58.309159999999999</v>
      </c>
      <c r="AZ142" s="76">
        <v>61.967210000000001</v>
      </c>
      <c r="BA142" s="76">
        <v>57.512636000000001</v>
      </c>
      <c r="BB142" s="76">
        <v>48.995460999999999</v>
      </c>
      <c r="BC142" s="76">
        <v>65.278566999999995</v>
      </c>
      <c r="BD142" s="76">
        <v>66.047751000000005</v>
      </c>
      <c r="BE142" s="76">
        <v>70.298606000000007</v>
      </c>
      <c r="BF142" s="76">
        <v>53.643844000000001</v>
      </c>
      <c r="BG142" s="76">
        <v>66.288127000000003</v>
      </c>
      <c r="BH142" s="76">
        <v>48.120795999999999</v>
      </c>
      <c r="BI142" s="76">
        <v>46.670833000000002</v>
      </c>
      <c r="BJ142" s="76">
        <v>44.771656</v>
      </c>
      <c r="BK142" s="76">
        <v>47.739004000000001</v>
      </c>
      <c r="BL142" s="76">
        <v>48.998350000000002</v>
      </c>
      <c r="BM142" s="76">
        <v>46.464920999999997</v>
      </c>
      <c r="BN142" s="76">
        <v>54.333224999999999</v>
      </c>
      <c r="BO142" s="91">
        <f t="shared" si="50"/>
        <v>54.276421856092341</v>
      </c>
    </row>
    <row r="143" spans="1:67" hidden="1" x14ac:dyDescent="0.3">
      <c r="A143" s="93">
        <v>38384</v>
      </c>
      <c r="B143" s="84" t="s">
        <v>44</v>
      </c>
      <c r="C143" s="84" t="s">
        <v>44</v>
      </c>
      <c r="D143" s="84" t="s">
        <v>44</v>
      </c>
      <c r="E143" s="84">
        <v>183210359</v>
      </c>
      <c r="F143" s="84">
        <v>78332648</v>
      </c>
      <c r="G143" s="84" t="s">
        <v>44</v>
      </c>
      <c r="H143" s="84" t="s">
        <v>44</v>
      </c>
      <c r="I143" s="84" t="s">
        <v>44</v>
      </c>
      <c r="J143" s="84" t="s">
        <v>44</v>
      </c>
      <c r="K143" s="84">
        <v>257476502</v>
      </c>
      <c r="L143" s="84" t="s">
        <v>44</v>
      </c>
      <c r="M143" s="84" t="s">
        <v>44</v>
      </c>
      <c r="N143" s="84" t="s">
        <v>44</v>
      </c>
      <c r="P143" s="86">
        <v>38384</v>
      </c>
      <c r="Q143" s="87" t="str">
        <f t="shared" si="42"/>
        <v>N/E</v>
      </c>
      <c r="R143" s="87" t="str">
        <f t="shared" si="43"/>
        <v>N/E</v>
      </c>
      <c r="S143" s="87">
        <f t="shared" si="44"/>
        <v>336429650.89295363</v>
      </c>
      <c r="T143" s="87">
        <f t="shared" si="45"/>
        <v>143842441.90122798</v>
      </c>
      <c r="U143" s="87" t="str">
        <f t="shared" si="46"/>
        <v>N/E</v>
      </c>
      <c r="V143" s="87" t="str">
        <f t="shared" si="47"/>
        <v>N/E</v>
      </c>
      <c r="W143" s="87" t="str">
        <f t="shared" si="48"/>
        <v>N/E</v>
      </c>
      <c r="X143" s="87" t="str">
        <f t="shared" si="49"/>
        <v>N/E</v>
      </c>
      <c r="AV143" s="86">
        <v>38384</v>
      </c>
      <c r="AW143" s="76">
        <v>58.503430999999999</v>
      </c>
      <c r="AX143" s="76">
        <v>62.207804000000003</v>
      </c>
      <c r="AY143" s="76">
        <v>58.503430999999999</v>
      </c>
      <c r="AZ143" s="76">
        <v>62.207804000000003</v>
      </c>
      <c r="BA143" s="76">
        <v>57.739491000000001</v>
      </c>
      <c r="BB143" s="76">
        <v>49.212898000000003</v>
      </c>
      <c r="BC143" s="76">
        <v>65.512798000000004</v>
      </c>
      <c r="BD143" s="76">
        <v>66.300718000000003</v>
      </c>
      <c r="BE143" s="76">
        <v>70.562171000000006</v>
      </c>
      <c r="BF143" s="76">
        <v>53.755859000000001</v>
      </c>
      <c r="BG143" s="76">
        <v>66.584312999999995</v>
      </c>
      <c r="BH143" s="76">
        <v>48.191147000000001</v>
      </c>
      <c r="BI143" s="76">
        <v>46.910981</v>
      </c>
      <c r="BJ143" s="76">
        <v>44.903224000000002</v>
      </c>
      <c r="BK143" s="76">
        <v>48.045502999999997</v>
      </c>
      <c r="BL143" s="76">
        <v>48.963225000000001</v>
      </c>
      <c r="BM143" s="76">
        <v>46.274182000000003</v>
      </c>
      <c r="BN143" s="76">
        <v>54.60521</v>
      </c>
      <c r="BO143" s="91">
        <f t="shared" si="50"/>
        <v>54.457256818393375</v>
      </c>
    </row>
    <row r="144" spans="1:67" hidden="1" x14ac:dyDescent="0.3">
      <c r="A144" s="94">
        <v>38412</v>
      </c>
      <c r="B144" s="84" t="s">
        <v>44</v>
      </c>
      <c r="C144" s="84" t="s">
        <v>44</v>
      </c>
      <c r="D144" s="84" t="s">
        <v>44</v>
      </c>
      <c r="E144" s="84">
        <v>189946878</v>
      </c>
      <c r="F144" s="84">
        <v>82357717</v>
      </c>
      <c r="G144" s="84" t="s">
        <v>44</v>
      </c>
      <c r="H144" s="84" t="s">
        <v>44</v>
      </c>
      <c r="I144" s="84" t="s">
        <v>44</v>
      </c>
      <c r="J144" s="84" t="s">
        <v>44</v>
      </c>
      <c r="K144" s="84">
        <v>257531928</v>
      </c>
      <c r="L144" s="84" t="s">
        <v>44</v>
      </c>
      <c r="M144" s="84" t="s">
        <v>44</v>
      </c>
      <c r="N144" s="84" t="s">
        <v>44</v>
      </c>
      <c r="P144" s="86">
        <v>38412</v>
      </c>
      <c r="Q144" s="87" t="str">
        <f t="shared" si="42"/>
        <v>N/E</v>
      </c>
      <c r="R144" s="87" t="str">
        <f t="shared" si="43"/>
        <v>N/E</v>
      </c>
      <c r="S144" s="87">
        <f t="shared" si="44"/>
        <v>347234861.19968337</v>
      </c>
      <c r="T144" s="87">
        <f t="shared" si="45"/>
        <v>150555095.88958764</v>
      </c>
      <c r="U144" s="87" t="str">
        <f t="shared" si="46"/>
        <v>N/E</v>
      </c>
      <c r="V144" s="87" t="str">
        <f t="shared" si="47"/>
        <v>N/E</v>
      </c>
      <c r="W144" s="87" t="str">
        <f t="shared" si="48"/>
        <v>N/E</v>
      </c>
      <c r="X144" s="87" t="str">
        <f t="shared" si="49"/>
        <v>N/E</v>
      </c>
      <c r="AV144" s="86">
        <v>38412</v>
      </c>
      <c r="AW144" s="76">
        <v>58.767121000000003</v>
      </c>
      <c r="AX144" s="76">
        <v>62.385185999999997</v>
      </c>
      <c r="AY144" s="76">
        <v>58.767121000000003</v>
      </c>
      <c r="AZ144" s="76">
        <v>62.385185999999997</v>
      </c>
      <c r="BA144" s="76">
        <v>57.892605000000003</v>
      </c>
      <c r="BB144" s="76">
        <v>49.349663999999997</v>
      </c>
      <c r="BC144" s="76">
        <v>65.680502000000004</v>
      </c>
      <c r="BD144" s="76">
        <v>66.501024000000001</v>
      </c>
      <c r="BE144" s="76">
        <v>70.662508000000003</v>
      </c>
      <c r="BF144" s="76">
        <v>53.807747999999997</v>
      </c>
      <c r="BG144" s="76">
        <v>66.931292999999997</v>
      </c>
      <c r="BH144" s="76">
        <v>48.680926999999997</v>
      </c>
      <c r="BI144" s="76">
        <v>47.816377000000003</v>
      </c>
      <c r="BJ144" s="76">
        <v>47.022987999999998</v>
      </c>
      <c r="BK144" s="76">
        <v>48.201014000000001</v>
      </c>
      <c r="BL144" s="76">
        <v>49.194679999999998</v>
      </c>
      <c r="BM144" s="76">
        <v>46.518552</v>
      </c>
      <c r="BN144" s="76">
        <v>54.812722000000001</v>
      </c>
      <c r="BO144" s="91">
        <f t="shared" si="50"/>
        <v>54.702709671413949</v>
      </c>
    </row>
    <row r="145" spans="1:67" hidden="1" x14ac:dyDescent="0.3">
      <c r="A145" s="95">
        <v>38443</v>
      </c>
      <c r="B145" s="84" t="s">
        <v>44</v>
      </c>
      <c r="C145" s="84" t="s">
        <v>44</v>
      </c>
      <c r="D145" s="84" t="s">
        <v>44</v>
      </c>
      <c r="E145" s="84">
        <v>196243770</v>
      </c>
      <c r="F145" s="84">
        <v>86178604</v>
      </c>
      <c r="G145" s="84" t="s">
        <v>44</v>
      </c>
      <c r="H145" s="84" t="s">
        <v>44</v>
      </c>
      <c r="I145" s="84" t="s">
        <v>44</v>
      </c>
      <c r="J145" s="84" t="s">
        <v>44</v>
      </c>
      <c r="K145" s="84">
        <v>258310203</v>
      </c>
      <c r="L145" s="84" t="s">
        <v>44</v>
      </c>
      <c r="M145" s="84" t="s">
        <v>44</v>
      </c>
      <c r="N145" s="84" t="s">
        <v>44</v>
      </c>
      <c r="P145" s="86">
        <v>38443</v>
      </c>
      <c r="Q145" s="87" t="str">
        <f t="shared" si="42"/>
        <v>N/E</v>
      </c>
      <c r="R145" s="87" t="str">
        <f t="shared" si="43"/>
        <v>N/E</v>
      </c>
      <c r="S145" s="87">
        <f t="shared" si="44"/>
        <v>357472867.94390595</v>
      </c>
      <c r="T145" s="87">
        <f t="shared" si="45"/>
        <v>156980844.42263907</v>
      </c>
      <c r="U145" s="87" t="str">
        <f t="shared" si="46"/>
        <v>N/E</v>
      </c>
      <c r="V145" s="87" t="str">
        <f t="shared" si="47"/>
        <v>N/E</v>
      </c>
      <c r="W145" s="87" t="str">
        <f t="shared" si="48"/>
        <v>N/E</v>
      </c>
      <c r="X145" s="87" t="str">
        <f t="shared" si="49"/>
        <v>N/E</v>
      </c>
      <c r="AV145" s="86">
        <v>38443</v>
      </c>
      <c r="AW145" s="76">
        <v>58.976415000000003</v>
      </c>
      <c r="AX145" s="76">
        <v>62.503785999999998</v>
      </c>
      <c r="AY145" s="76">
        <v>58.976415000000003</v>
      </c>
      <c r="AZ145" s="76">
        <v>62.503785999999998</v>
      </c>
      <c r="BA145" s="76">
        <v>58.016072999999999</v>
      </c>
      <c r="BB145" s="76">
        <v>49.448802000000001</v>
      </c>
      <c r="BC145" s="76">
        <v>65.826455999999993</v>
      </c>
      <c r="BD145" s="76">
        <v>66.614356000000001</v>
      </c>
      <c r="BE145" s="76">
        <v>70.785252999999997</v>
      </c>
      <c r="BF145" s="76">
        <v>53.850354000000003</v>
      </c>
      <c r="BG145" s="76">
        <v>67.062791000000004</v>
      </c>
      <c r="BH145" s="76">
        <v>49.129097999999999</v>
      </c>
      <c r="BI145" s="76">
        <v>49.390861999999998</v>
      </c>
      <c r="BJ145" s="76">
        <v>51.659036999999998</v>
      </c>
      <c r="BK145" s="76">
        <v>47.886490000000002</v>
      </c>
      <c r="BL145" s="76">
        <v>48.943212000000003</v>
      </c>
      <c r="BM145" s="76">
        <v>46.002014000000003</v>
      </c>
      <c r="BN145" s="76">
        <v>55.083081</v>
      </c>
      <c r="BO145" s="91">
        <f t="shared" si="50"/>
        <v>54.897528623289595</v>
      </c>
    </row>
    <row r="146" spans="1:67" hidden="1" x14ac:dyDescent="0.3">
      <c r="A146" s="96">
        <v>38473</v>
      </c>
      <c r="B146" s="84" t="s">
        <v>44</v>
      </c>
      <c r="C146" s="84" t="s">
        <v>44</v>
      </c>
      <c r="D146" s="84" t="s">
        <v>44</v>
      </c>
      <c r="E146" s="84">
        <v>202108123</v>
      </c>
      <c r="F146" s="84">
        <v>90594772</v>
      </c>
      <c r="G146" s="84" t="s">
        <v>44</v>
      </c>
      <c r="H146" s="84" t="s">
        <v>44</v>
      </c>
      <c r="I146" s="84" t="s">
        <v>44</v>
      </c>
      <c r="J146" s="84" t="s">
        <v>44</v>
      </c>
      <c r="K146" s="84">
        <v>244970077</v>
      </c>
      <c r="L146" s="84" t="s">
        <v>44</v>
      </c>
      <c r="M146" s="84" t="s">
        <v>44</v>
      </c>
      <c r="N146" s="84" t="s">
        <v>44</v>
      </c>
      <c r="P146" s="86">
        <v>38473</v>
      </c>
      <c r="Q146" s="87" t="str">
        <f t="shared" si="42"/>
        <v>N/E</v>
      </c>
      <c r="R146" s="87" t="str">
        <f t="shared" si="43"/>
        <v>N/E</v>
      </c>
      <c r="S146" s="87">
        <f t="shared" si="44"/>
        <v>369082460.97423494</v>
      </c>
      <c r="T146" s="87">
        <f t="shared" si="45"/>
        <v>165440858.60992193</v>
      </c>
      <c r="U146" s="87" t="str">
        <f t="shared" si="46"/>
        <v>N/E</v>
      </c>
      <c r="V146" s="87" t="str">
        <f t="shared" si="47"/>
        <v>N/E</v>
      </c>
      <c r="W146" s="87" t="str">
        <f t="shared" si="48"/>
        <v>N/E</v>
      </c>
      <c r="X146" s="87" t="str">
        <f t="shared" si="49"/>
        <v>N/E</v>
      </c>
      <c r="AV146" s="86">
        <v>38473</v>
      </c>
      <c r="AW146" s="76">
        <v>58.828251000000002</v>
      </c>
      <c r="AX146" s="76">
        <v>62.624791999999999</v>
      </c>
      <c r="AY146" s="76">
        <v>58.828251000000002</v>
      </c>
      <c r="AZ146" s="76">
        <v>62.624791999999999</v>
      </c>
      <c r="BA146" s="76">
        <v>58.157349000000004</v>
      </c>
      <c r="BB146" s="76">
        <v>49.595976</v>
      </c>
      <c r="BC146" s="76">
        <v>65.961010999999999</v>
      </c>
      <c r="BD146" s="76">
        <v>66.715046999999998</v>
      </c>
      <c r="BE146" s="76">
        <v>70.868183000000002</v>
      </c>
      <c r="BF146" s="76">
        <v>53.896631999999997</v>
      </c>
      <c r="BG146" s="76">
        <v>67.199850999999995</v>
      </c>
      <c r="BH146" s="76">
        <v>48.268977</v>
      </c>
      <c r="BI146" s="76">
        <v>50.222968000000002</v>
      </c>
      <c r="BJ146" s="76">
        <v>54.177964000000003</v>
      </c>
      <c r="BK146" s="76">
        <v>47.677891000000002</v>
      </c>
      <c r="BL146" s="76">
        <v>47.032646999999997</v>
      </c>
      <c r="BM146" s="76">
        <v>43.076473999999997</v>
      </c>
      <c r="BN146" s="76">
        <v>55.164230000000003</v>
      </c>
      <c r="BO146" s="91">
        <f t="shared" si="50"/>
        <v>54.759611840268086</v>
      </c>
    </row>
    <row r="147" spans="1:67" hidden="1" x14ac:dyDescent="0.3">
      <c r="A147" s="97">
        <v>38504</v>
      </c>
      <c r="B147" s="84" t="s">
        <v>44</v>
      </c>
      <c r="C147" s="84" t="s">
        <v>44</v>
      </c>
      <c r="D147" s="84" t="s">
        <v>44</v>
      </c>
      <c r="E147" s="84">
        <v>209444090</v>
      </c>
      <c r="F147" s="84">
        <v>94562926</v>
      </c>
      <c r="G147" s="84" t="s">
        <v>44</v>
      </c>
      <c r="H147" s="84" t="s">
        <v>44</v>
      </c>
      <c r="I147" s="84" t="s">
        <v>44</v>
      </c>
      <c r="J147" s="84" t="s">
        <v>44</v>
      </c>
      <c r="K147" s="84">
        <v>241098856</v>
      </c>
      <c r="L147" s="84" t="s">
        <v>44</v>
      </c>
      <c r="M147" s="84" t="s">
        <v>44</v>
      </c>
      <c r="N147" s="84" t="s">
        <v>44</v>
      </c>
      <c r="P147" s="86">
        <v>38504</v>
      </c>
      <c r="Q147" s="87" t="str">
        <f t="shared" si="42"/>
        <v>N/E</v>
      </c>
      <c r="R147" s="87" t="str">
        <f t="shared" si="43"/>
        <v>N/E</v>
      </c>
      <c r="S147" s="87">
        <f t="shared" si="44"/>
        <v>382846621.96993405</v>
      </c>
      <c r="T147" s="87">
        <f t="shared" si="45"/>
        <v>172853274.507258</v>
      </c>
      <c r="U147" s="87" t="str">
        <f t="shared" si="46"/>
        <v>N/E</v>
      </c>
      <c r="V147" s="87" t="str">
        <f t="shared" si="47"/>
        <v>N/E</v>
      </c>
      <c r="W147" s="87" t="str">
        <f t="shared" si="48"/>
        <v>N/E</v>
      </c>
      <c r="X147" s="87" t="str">
        <f t="shared" si="49"/>
        <v>N/E</v>
      </c>
      <c r="AV147" s="86">
        <v>38504</v>
      </c>
      <c r="AW147" s="76">
        <v>58.771782999999999</v>
      </c>
      <c r="AX147" s="76">
        <v>62.776811000000002</v>
      </c>
      <c r="AY147" s="76">
        <v>58.771782999999999</v>
      </c>
      <c r="AZ147" s="76">
        <v>62.776811000000002</v>
      </c>
      <c r="BA147" s="76">
        <v>58.295282</v>
      </c>
      <c r="BB147" s="76">
        <v>49.746076000000002</v>
      </c>
      <c r="BC147" s="76">
        <v>66.086218000000002</v>
      </c>
      <c r="BD147" s="76">
        <v>66.880159000000006</v>
      </c>
      <c r="BE147" s="76">
        <v>70.975953000000004</v>
      </c>
      <c r="BF147" s="76">
        <v>54.012574000000001</v>
      </c>
      <c r="BG147" s="76">
        <v>67.434139000000002</v>
      </c>
      <c r="BH147" s="76">
        <v>47.662140000000001</v>
      </c>
      <c r="BI147" s="76">
        <v>48.346556999999997</v>
      </c>
      <c r="BJ147" s="76">
        <v>49.128697000000003</v>
      </c>
      <c r="BK147" s="76">
        <v>47.759689000000002</v>
      </c>
      <c r="BL147" s="76">
        <v>47.214488000000003</v>
      </c>
      <c r="BM147" s="76">
        <v>43.297159000000001</v>
      </c>
      <c r="BN147" s="76">
        <v>55.270580000000002</v>
      </c>
      <c r="BO147" s="91">
        <f t="shared" si="50"/>
        <v>54.707049241366477</v>
      </c>
    </row>
    <row r="148" spans="1:67" hidden="1" x14ac:dyDescent="0.3">
      <c r="A148" s="98">
        <v>38534</v>
      </c>
      <c r="B148" s="84" t="s">
        <v>44</v>
      </c>
      <c r="C148" s="84" t="s">
        <v>44</v>
      </c>
      <c r="D148" s="84" t="s">
        <v>44</v>
      </c>
      <c r="E148" s="84">
        <v>216399376</v>
      </c>
      <c r="F148" s="84">
        <v>97732420</v>
      </c>
      <c r="G148" s="84" t="s">
        <v>44</v>
      </c>
      <c r="H148" s="84" t="s">
        <v>44</v>
      </c>
      <c r="I148" s="84" t="s">
        <v>44</v>
      </c>
      <c r="J148" s="84" t="s">
        <v>44</v>
      </c>
      <c r="K148" s="84">
        <v>227257283</v>
      </c>
      <c r="L148" s="84" t="s">
        <v>44</v>
      </c>
      <c r="M148" s="84" t="s">
        <v>44</v>
      </c>
      <c r="N148" s="84" t="s">
        <v>44</v>
      </c>
      <c r="P148" s="86">
        <v>38534</v>
      </c>
      <c r="Q148" s="87" t="str">
        <f t="shared" si="42"/>
        <v>N/E</v>
      </c>
      <c r="R148" s="87" t="str">
        <f t="shared" si="43"/>
        <v>N/E</v>
      </c>
      <c r="S148" s="87">
        <f t="shared" si="44"/>
        <v>394018232.72645915</v>
      </c>
      <c r="T148" s="87">
        <f t="shared" si="45"/>
        <v>177950399.48950708</v>
      </c>
      <c r="U148" s="87" t="str">
        <f t="shared" si="46"/>
        <v>N/E</v>
      </c>
      <c r="V148" s="87" t="str">
        <f t="shared" si="47"/>
        <v>N/E</v>
      </c>
      <c r="W148" s="87" t="str">
        <f t="shared" si="48"/>
        <v>N/E</v>
      </c>
      <c r="X148" s="87" t="str">
        <f t="shared" si="49"/>
        <v>N/E</v>
      </c>
      <c r="AV148" s="86">
        <v>38534</v>
      </c>
      <c r="AW148" s="76">
        <v>59.001800000000003</v>
      </c>
      <c r="AX148" s="76">
        <v>62.905948000000002</v>
      </c>
      <c r="AY148" s="76">
        <v>59.001800000000003</v>
      </c>
      <c r="AZ148" s="76">
        <v>62.905948000000002</v>
      </c>
      <c r="BA148" s="76">
        <v>58.315634000000003</v>
      </c>
      <c r="BB148" s="76">
        <v>49.782797000000002</v>
      </c>
      <c r="BC148" s="76">
        <v>66.090672999999995</v>
      </c>
      <c r="BD148" s="76">
        <v>67.114951000000005</v>
      </c>
      <c r="BE148" s="76">
        <v>71.123244</v>
      </c>
      <c r="BF148" s="76">
        <v>54.058919000000003</v>
      </c>
      <c r="BG148" s="76">
        <v>67.819826000000006</v>
      </c>
      <c r="BH148" s="76">
        <v>48.157375999999999</v>
      </c>
      <c r="BI148" s="76">
        <v>49.344568000000002</v>
      </c>
      <c r="BJ148" s="76">
        <v>51.320996000000001</v>
      </c>
      <c r="BK148" s="76">
        <v>48.019981000000001</v>
      </c>
      <c r="BL148" s="76">
        <v>47.397272000000001</v>
      </c>
      <c r="BM148" s="76">
        <v>43.581625000000003</v>
      </c>
      <c r="BN148" s="76">
        <v>55.253771</v>
      </c>
      <c r="BO148" s="91">
        <f t="shared" si="50"/>
        <v>54.921157963324966</v>
      </c>
    </row>
    <row r="149" spans="1:67" hidden="1" x14ac:dyDescent="0.3">
      <c r="A149" s="101">
        <v>38565</v>
      </c>
      <c r="B149" s="84" t="s">
        <v>44</v>
      </c>
      <c r="C149" s="84" t="s">
        <v>44</v>
      </c>
      <c r="D149" s="84" t="s">
        <v>44</v>
      </c>
      <c r="E149" s="84">
        <v>224170846</v>
      </c>
      <c r="F149" s="84">
        <v>99254564</v>
      </c>
      <c r="G149" s="84" t="s">
        <v>44</v>
      </c>
      <c r="H149" s="84" t="s">
        <v>44</v>
      </c>
      <c r="I149" s="84" t="s">
        <v>44</v>
      </c>
      <c r="J149" s="84" t="s">
        <v>44</v>
      </c>
      <c r="K149" s="84">
        <v>203548576</v>
      </c>
      <c r="L149" s="84" t="s">
        <v>44</v>
      </c>
      <c r="M149" s="84" t="s">
        <v>44</v>
      </c>
      <c r="N149" s="84" t="s">
        <v>44</v>
      </c>
      <c r="P149" s="86">
        <v>38565</v>
      </c>
      <c r="Q149" s="87" t="str">
        <f t="shared" ref="Q149:Q212" si="69">IF(B149="N/E","N/E",B149*(100/$BO149))</f>
        <v>N/E</v>
      </c>
      <c r="R149" s="87" t="str">
        <f t="shared" ref="R149:R212" si="70">IF(C149="N/E","N/E",C149*(100/$BO149))</f>
        <v>N/E</v>
      </c>
      <c r="S149" s="87">
        <f t="shared" ref="S149:S212" si="71">IF(E149="N/E","N/E",E149*(100/$BO149))</f>
        <v>407681643.19747061</v>
      </c>
      <c r="T149" s="87">
        <f t="shared" ref="T149:T212" si="72">IF(F149="N/E","N/E",F149*(100/$BO149))</f>
        <v>180506361.41315413</v>
      </c>
      <c r="U149" s="87" t="str">
        <f t="shared" ref="U149:U212" si="73">IF(G149="N/E","N/E",G149*(100/$BO149))</f>
        <v>N/E</v>
      </c>
      <c r="V149" s="87" t="str">
        <f t="shared" ref="V149:V212" si="74">IF(J149="N/E","N/E",J149*(100/$BO149))</f>
        <v>N/E</v>
      </c>
      <c r="W149" s="87" t="str">
        <f t="shared" ref="W149:W212" si="75">IF(L149="N/E","N/E",L149*(100/$BO149))</f>
        <v>N/E</v>
      </c>
      <c r="X149" s="87" t="str">
        <f t="shared" ref="X149:X212" si="76">IF(M149="N/E","N/E",M149*(100/$BO149))</f>
        <v>N/E</v>
      </c>
      <c r="AV149" s="86">
        <v>38565</v>
      </c>
      <c r="AW149" s="76">
        <v>59.072254999999998</v>
      </c>
      <c r="AX149" s="76">
        <v>62.992780000000003</v>
      </c>
      <c r="AY149" s="76">
        <v>59.072254999999998</v>
      </c>
      <c r="AZ149" s="76">
        <v>62.992780000000003</v>
      </c>
      <c r="BA149" s="76">
        <v>58.380198999999998</v>
      </c>
      <c r="BB149" s="76">
        <v>49.851742000000002</v>
      </c>
      <c r="BC149" s="76">
        <v>66.150543999999996</v>
      </c>
      <c r="BD149" s="76">
        <v>67.223150000000004</v>
      </c>
      <c r="BE149" s="76">
        <v>71.231093000000001</v>
      </c>
      <c r="BF149" s="76">
        <v>54.591442000000001</v>
      </c>
      <c r="BG149" s="76">
        <v>67.758152999999993</v>
      </c>
      <c r="BH149" s="76">
        <v>48.182436000000003</v>
      </c>
      <c r="BI149" s="76">
        <v>49.101095000000001</v>
      </c>
      <c r="BJ149" s="76">
        <v>50.168315</v>
      </c>
      <c r="BK149" s="76">
        <v>48.337009000000002</v>
      </c>
      <c r="BL149" s="76">
        <v>47.589075999999999</v>
      </c>
      <c r="BM149" s="76">
        <v>43.839365000000001</v>
      </c>
      <c r="BN149" s="76">
        <v>55.316645999999999</v>
      </c>
      <c r="BO149" s="91">
        <f t="shared" ref="BO149:BO212" si="77">AW149/BO$18*100</f>
        <v>54.986740202922832</v>
      </c>
    </row>
    <row r="150" spans="1:67" hidden="1" x14ac:dyDescent="0.3">
      <c r="A150" s="102">
        <v>38596</v>
      </c>
      <c r="B150" s="84" t="s">
        <v>44</v>
      </c>
      <c r="C150" s="84" t="s">
        <v>44</v>
      </c>
      <c r="D150" s="84" t="s">
        <v>44</v>
      </c>
      <c r="E150" s="84">
        <v>232717444</v>
      </c>
      <c r="F150" s="84">
        <v>106288473</v>
      </c>
      <c r="G150" s="84" t="s">
        <v>44</v>
      </c>
      <c r="H150" s="84" t="s">
        <v>44</v>
      </c>
      <c r="I150" s="84" t="s">
        <v>44</v>
      </c>
      <c r="J150" s="84" t="s">
        <v>44</v>
      </c>
      <c r="K150" s="84">
        <v>159582326</v>
      </c>
      <c r="L150" s="84" t="s">
        <v>44</v>
      </c>
      <c r="M150" s="84" t="s">
        <v>44</v>
      </c>
      <c r="N150" s="84" t="s">
        <v>44</v>
      </c>
      <c r="P150" s="86">
        <v>38596</v>
      </c>
      <c r="Q150" s="87" t="str">
        <f t="shared" si="69"/>
        <v>N/E</v>
      </c>
      <c r="R150" s="87" t="str">
        <f t="shared" si="70"/>
        <v>N/E</v>
      </c>
      <c r="S150" s="87">
        <f t="shared" si="71"/>
        <v>421535221.96814424</v>
      </c>
      <c r="T150" s="87">
        <f t="shared" si="72"/>
        <v>192526758.15187323</v>
      </c>
      <c r="U150" s="87" t="str">
        <f t="shared" si="73"/>
        <v>N/E</v>
      </c>
      <c r="V150" s="87" t="str">
        <f t="shared" si="74"/>
        <v>N/E</v>
      </c>
      <c r="W150" s="87" t="str">
        <f t="shared" si="75"/>
        <v>N/E</v>
      </c>
      <c r="X150" s="87" t="str">
        <f t="shared" si="76"/>
        <v>N/E</v>
      </c>
      <c r="AV150" s="86">
        <v>38596</v>
      </c>
      <c r="AW150" s="76">
        <v>59.309005999999997</v>
      </c>
      <c r="AX150" s="76">
        <v>63.295588000000002</v>
      </c>
      <c r="AY150" s="76">
        <v>59.309005999999997</v>
      </c>
      <c r="AZ150" s="76">
        <v>63.295588000000002</v>
      </c>
      <c r="BA150" s="76">
        <v>58.519438999999998</v>
      </c>
      <c r="BB150" s="76">
        <v>50.045914000000003</v>
      </c>
      <c r="BC150" s="76">
        <v>66.235913999999994</v>
      </c>
      <c r="BD150" s="76">
        <v>67.684348</v>
      </c>
      <c r="BE150" s="76">
        <v>71.422832</v>
      </c>
      <c r="BF150" s="76">
        <v>56.891554999999997</v>
      </c>
      <c r="BG150" s="76">
        <v>67.725125000000006</v>
      </c>
      <c r="BH150" s="76">
        <v>48.243333</v>
      </c>
      <c r="BI150" s="76">
        <v>48.877032999999997</v>
      </c>
      <c r="BJ150" s="76">
        <v>49.676060999999997</v>
      </c>
      <c r="BK150" s="76">
        <v>48.27861</v>
      </c>
      <c r="BL150" s="76">
        <v>47.826900999999999</v>
      </c>
      <c r="BM150" s="76">
        <v>44.122405999999998</v>
      </c>
      <c r="BN150" s="76">
        <v>55.466773000000003</v>
      </c>
      <c r="BO150" s="91">
        <f t="shared" si="77"/>
        <v>55.20711719259053</v>
      </c>
    </row>
    <row r="151" spans="1:67" hidden="1" x14ac:dyDescent="0.3">
      <c r="A151" s="103">
        <v>38626</v>
      </c>
      <c r="B151" s="84" t="s">
        <v>44</v>
      </c>
      <c r="C151" s="84" t="s">
        <v>44</v>
      </c>
      <c r="D151" s="84" t="s">
        <v>44</v>
      </c>
      <c r="E151" s="84">
        <v>248515597</v>
      </c>
      <c r="F151" s="84">
        <v>111546731</v>
      </c>
      <c r="G151" s="84" t="s">
        <v>44</v>
      </c>
      <c r="H151" s="84" t="s">
        <v>44</v>
      </c>
      <c r="I151" s="84" t="s">
        <v>44</v>
      </c>
      <c r="J151" s="84" t="s">
        <v>44</v>
      </c>
      <c r="K151" s="84">
        <v>148673184</v>
      </c>
      <c r="L151" s="84" t="s">
        <v>44</v>
      </c>
      <c r="M151" s="84" t="s">
        <v>44</v>
      </c>
      <c r="N151" s="84" t="s">
        <v>44</v>
      </c>
      <c r="P151" s="86">
        <v>38626</v>
      </c>
      <c r="Q151" s="87" t="str">
        <f t="shared" si="69"/>
        <v>N/E</v>
      </c>
      <c r="R151" s="87" t="str">
        <f t="shared" si="70"/>
        <v>N/E</v>
      </c>
      <c r="S151" s="87">
        <f t="shared" si="71"/>
        <v>449049183.18672842</v>
      </c>
      <c r="T151" s="87">
        <f t="shared" si="72"/>
        <v>201556638.88854313</v>
      </c>
      <c r="U151" s="87" t="str">
        <f t="shared" si="73"/>
        <v>N/E</v>
      </c>
      <c r="V151" s="87" t="str">
        <f t="shared" si="74"/>
        <v>N/E</v>
      </c>
      <c r="W151" s="87" t="str">
        <f t="shared" si="75"/>
        <v>N/E</v>
      </c>
      <c r="X151" s="87" t="str">
        <f t="shared" si="76"/>
        <v>N/E</v>
      </c>
      <c r="AV151" s="86">
        <v>38626</v>
      </c>
      <c r="AW151" s="76">
        <v>59.45458</v>
      </c>
      <c r="AX151" s="76">
        <v>63.446666999999998</v>
      </c>
      <c r="AY151" s="76">
        <v>59.45458</v>
      </c>
      <c r="AZ151" s="76">
        <v>63.446666999999998</v>
      </c>
      <c r="BA151" s="76">
        <v>58.687358000000003</v>
      </c>
      <c r="BB151" s="76">
        <v>50.228861999999999</v>
      </c>
      <c r="BC151" s="76">
        <v>66.388131000000001</v>
      </c>
      <c r="BD151" s="76">
        <v>67.818329000000006</v>
      </c>
      <c r="BE151" s="76">
        <v>71.627139</v>
      </c>
      <c r="BF151" s="76">
        <v>56.889063</v>
      </c>
      <c r="BG151" s="76">
        <v>67.848173000000003</v>
      </c>
      <c r="BH151" s="76">
        <v>48.372301999999998</v>
      </c>
      <c r="BI151" s="76">
        <v>47.956932000000002</v>
      </c>
      <c r="BJ151" s="76">
        <v>47.825389000000001</v>
      </c>
      <c r="BK151" s="76">
        <v>47.933638999999999</v>
      </c>
      <c r="BL151" s="76">
        <v>48.607267999999998</v>
      </c>
      <c r="BM151" s="76">
        <v>45.291668999999999</v>
      </c>
      <c r="BN151" s="76">
        <v>55.484327</v>
      </c>
      <c r="BO151" s="91">
        <f t="shared" si="77"/>
        <v>55.34262310341618</v>
      </c>
    </row>
    <row r="152" spans="1:67" hidden="1" x14ac:dyDescent="0.3">
      <c r="A152" s="104">
        <v>38657</v>
      </c>
      <c r="B152" s="84" t="s">
        <v>44</v>
      </c>
      <c r="C152" s="84" t="s">
        <v>44</v>
      </c>
      <c r="D152" s="84" t="s">
        <v>44</v>
      </c>
      <c r="E152" s="84">
        <v>257985973</v>
      </c>
      <c r="F152" s="84">
        <v>117551184</v>
      </c>
      <c r="G152" s="84" t="s">
        <v>44</v>
      </c>
      <c r="H152" s="84" t="s">
        <v>44</v>
      </c>
      <c r="I152" s="84" t="s">
        <v>44</v>
      </c>
      <c r="J152" s="84" t="s">
        <v>44</v>
      </c>
      <c r="K152" s="84">
        <v>141310923</v>
      </c>
      <c r="L152" s="84" t="s">
        <v>44</v>
      </c>
      <c r="M152" s="84" t="s">
        <v>44</v>
      </c>
      <c r="N152" s="84" t="s">
        <v>44</v>
      </c>
      <c r="P152" s="86">
        <v>38657</v>
      </c>
      <c r="Q152" s="87" t="str">
        <f t="shared" si="69"/>
        <v>N/E</v>
      </c>
      <c r="R152" s="87" t="str">
        <f t="shared" si="70"/>
        <v>N/E</v>
      </c>
      <c r="S152" s="87">
        <f t="shared" si="71"/>
        <v>462830314.68629736</v>
      </c>
      <c r="T152" s="87">
        <f t="shared" si="72"/>
        <v>210888409.35730579</v>
      </c>
      <c r="U152" s="87" t="str">
        <f t="shared" si="73"/>
        <v>N/E</v>
      </c>
      <c r="V152" s="87" t="str">
        <f t="shared" si="74"/>
        <v>N/E</v>
      </c>
      <c r="W152" s="87" t="str">
        <f t="shared" si="75"/>
        <v>N/E</v>
      </c>
      <c r="X152" s="87" t="str">
        <f t="shared" si="76"/>
        <v>N/E</v>
      </c>
      <c r="AV152" s="86">
        <v>38657</v>
      </c>
      <c r="AW152" s="76">
        <v>59.882492999999997</v>
      </c>
      <c r="AX152" s="76">
        <v>63.577255999999998</v>
      </c>
      <c r="AY152" s="76">
        <v>59.882492999999997</v>
      </c>
      <c r="AZ152" s="76">
        <v>63.577255999999998</v>
      </c>
      <c r="BA152" s="76">
        <v>58.803102000000003</v>
      </c>
      <c r="BB152" s="76">
        <v>50.344313999999997</v>
      </c>
      <c r="BC152" s="76">
        <v>66.503296000000006</v>
      </c>
      <c r="BD152" s="76">
        <v>67.962845999999999</v>
      </c>
      <c r="BE152" s="76">
        <v>71.775700999999998</v>
      </c>
      <c r="BF152" s="76">
        <v>56.889063</v>
      </c>
      <c r="BG152" s="76">
        <v>68.044650000000004</v>
      </c>
      <c r="BH152" s="76">
        <v>49.584732000000002</v>
      </c>
      <c r="BI152" s="76">
        <v>47.178902000000001</v>
      </c>
      <c r="BJ152" s="76">
        <v>46.429281000000003</v>
      </c>
      <c r="BK152" s="76">
        <v>47.537967999999999</v>
      </c>
      <c r="BL152" s="76">
        <v>51.055171999999999</v>
      </c>
      <c r="BM152" s="76">
        <v>48.934187999999999</v>
      </c>
      <c r="BN152" s="76">
        <v>55.589350000000003</v>
      </c>
      <c r="BO152" s="91">
        <f t="shared" si="77"/>
        <v>55.740941077911202</v>
      </c>
    </row>
    <row r="153" spans="1:67" hidden="1" x14ac:dyDescent="0.3">
      <c r="A153" s="85">
        <v>38687</v>
      </c>
      <c r="B153" s="84" t="s">
        <v>44</v>
      </c>
      <c r="C153" s="84" t="s">
        <v>44</v>
      </c>
      <c r="D153" s="84" t="s">
        <v>44</v>
      </c>
      <c r="E153" s="84">
        <v>267983945</v>
      </c>
      <c r="F153" s="84">
        <v>135458171</v>
      </c>
      <c r="G153" s="84" t="s">
        <v>44</v>
      </c>
      <c r="H153" s="84" t="s">
        <v>44</v>
      </c>
      <c r="I153" s="84" t="s">
        <v>44</v>
      </c>
      <c r="J153" s="84" t="s">
        <v>44</v>
      </c>
      <c r="K153" s="84">
        <v>102978634</v>
      </c>
      <c r="L153" s="84" t="s">
        <v>44</v>
      </c>
      <c r="M153" s="84" t="s">
        <v>44</v>
      </c>
      <c r="N153" s="84" t="s">
        <v>44</v>
      </c>
      <c r="P153" s="86">
        <v>38687</v>
      </c>
      <c r="Q153" s="87" t="str">
        <f t="shared" si="69"/>
        <v>N/E</v>
      </c>
      <c r="R153" s="87" t="str">
        <f t="shared" si="70"/>
        <v>N/E</v>
      </c>
      <c r="S153" s="87">
        <f t="shared" si="71"/>
        <v>477831802.95149332</v>
      </c>
      <c r="T153" s="87">
        <f t="shared" si="72"/>
        <v>241530223.2879723</v>
      </c>
      <c r="U153" s="87" t="str">
        <f t="shared" si="73"/>
        <v>N/E</v>
      </c>
      <c r="V153" s="87" t="str">
        <f t="shared" si="74"/>
        <v>N/E</v>
      </c>
      <c r="W153" s="87" t="str">
        <f t="shared" si="75"/>
        <v>N/E</v>
      </c>
      <c r="X153" s="87" t="str">
        <f t="shared" si="76"/>
        <v>N/E</v>
      </c>
      <c r="AV153" s="86">
        <v>38687</v>
      </c>
      <c r="AW153" s="76">
        <v>60.250312000000001</v>
      </c>
      <c r="AX153" s="76">
        <v>63.756892000000001</v>
      </c>
      <c r="AY153" s="76">
        <v>60.250312000000001</v>
      </c>
      <c r="AZ153" s="76">
        <v>63.756892000000001</v>
      </c>
      <c r="BA153" s="76">
        <v>58.947049</v>
      </c>
      <c r="BB153" s="76">
        <v>50.541415000000001</v>
      </c>
      <c r="BC153" s="76">
        <v>66.595048000000006</v>
      </c>
      <c r="BD153" s="76">
        <v>68.176548999999994</v>
      </c>
      <c r="BE153" s="76">
        <v>71.902124000000001</v>
      </c>
      <c r="BF153" s="76">
        <v>56.890253000000001</v>
      </c>
      <c r="BG153" s="76">
        <v>68.418896000000004</v>
      </c>
      <c r="BH153" s="76">
        <v>50.446125000000002</v>
      </c>
      <c r="BI153" s="76">
        <v>48.770299999999999</v>
      </c>
      <c r="BJ153" s="76">
        <v>50.110751999999998</v>
      </c>
      <c r="BK153" s="76">
        <v>47.838653000000001</v>
      </c>
      <c r="BL153" s="76">
        <v>51.462831000000001</v>
      </c>
      <c r="BM153" s="76">
        <v>49.510506999999997</v>
      </c>
      <c r="BN153" s="76">
        <v>55.666654999999999</v>
      </c>
      <c r="BO153" s="91">
        <f t="shared" si="77"/>
        <v>56.083321232430428</v>
      </c>
    </row>
    <row r="154" spans="1:67" hidden="1" x14ac:dyDescent="0.3">
      <c r="A154" s="92">
        <v>38718</v>
      </c>
      <c r="B154" s="84" t="s">
        <v>44</v>
      </c>
      <c r="C154" s="84" t="s">
        <v>44</v>
      </c>
      <c r="D154" s="84" t="s">
        <v>44</v>
      </c>
      <c r="E154" s="84">
        <v>271696926</v>
      </c>
      <c r="F154" s="84">
        <v>142464970</v>
      </c>
      <c r="G154" s="84" t="s">
        <v>44</v>
      </c>
      <c r="H154" s="84" t="s">
        <v>44</v>
      </c>
      <c r="I154" s="84" t="s">
        <v>44</v>
      </c>
      <c r="J154" s="84" t="s">
        <v>44</v>
      </c>
      <c r="K154" s="84">
        <v>102055584</v>
      </c>
      <c r="L154" s="84" t="s">
        <v>44</v>
      </c>
      <c r="M154" s="84" t="s">
        <v>44</v>
      </c>
      <c r="N154" s="84" t="s">
        <v>44</v>
      </c>
      <c r="P154" s="86">
        <v>38718</v>
      </c>
      <c r="Q154" s="87" t="str">
        <f t="shared" si="69"/>
        <v>N/E</v>
      </c>
      <c r="R154" s="87" t="str">
        <f t="shared" si="70"/>
        <v>N/E</v>
      </c>
      <c r="S154" s="87">
        <f t="shared" si="71"/>
        <v>481627960.01975197</v>
      </c>
      <c r="T154" s="87">
        <f t="shared" si="72"/>
        <v>252542838.39551118</v>
      </c>
      <c r="U154" s="87" t="str">
        <f t="shared" si="73"/>
        <v>N/E</v>
      </c>
      <c r="V154" s="87" t="str">
        <f t="shared" si="74"/>
        <v>N/E</v>
      </c>
      <c r="W154" s="87" t="str">
        <f t="shared" si="75"/>
        <v>N/E</v>
      </c>
      <c r="X154" s="87" t="str">
        <f t="shared" si="76"/>
        <v>N/E</v>
      </c>
      <c r="AV154" s="86">
        <v>38718</v>
      </c>
      <c r="AW154" s="76">
        <v>60.603625999999998</v>
      </c>
      <c r="AX154" s="76">
        <v>63.895721000000002</v>
      </c>
      <c r="AY154" s="76">
        <v>60.603625999999998</v>
      </c>
      <c r="AZ154" s="76">
        <v>63.895721000000002</v>
      </c>
      <c r="BA154" s="76">
        <v>59.110934</v>
      </c>
      <c r="BB154" s="76">
        <v>50.762802999999998</v>
      </c>
      <c r="BC154" s="76">
        <v>66.702403000000004</v>
      </c>
      <c r="BD154" s="76">
        <v>68.290311000000003</v>
      </c>
      <c r="BE154" s="76">
        <v>72.160702000000001</v>
      </c>
      <c r="BF154" s="76">
        <v>57.030940000000001</v>
      </c>
      <c r="BG154" s="76">
        <v>68.389757000000003</v>
      </c>
      <c r="BH154" s="76">
        <v>51.364201999999999</v>
      </c>
      <c r="BI154" s="76">
        <v>50.133355999999999</v>
      </c>
      <c r="BJ154" s="76">
        <v>53.512301999999998</v>
      </c>
      <c r="BK154" s="76">
        <v>47.943257000000003</v>
      </c>
      <c r="BL154" s="76">
        <v>52.104146999999998</v>
      </c>
      <c r="BM154" s="76">
        <v>50.284734</v>
      </c>
      <c r="BN154" s="76">
        <v>56.049798000000003</v>
      </c>
      <c r="BO154" s="91">
        <f t="shared" si="77"/>
        <v>56.412199571814206</v>
      </c>
    </row>
    <row r="155" spans="1:67" hidden="1" x14ac:dyDescent="0.3">
      <c r="A155" s="93">
        <v>38749</v>
      </c>
      <c r="B155" s="84" t="s">
        <v>44</v>
      </c>
      <c r="C155" s="84" t="s">
        <v>44</v>
      </c>
      <c r="D155" s="84" t="s">
        <v>44</v>
      </c>
      <c r="E155" s="84">
        <v>281861597</v>
      </c>
      <c r="F155" s="84">
        <v>146089592</v>
      </c>
      <c r="G155" s="84" t="s">
        <v>44</v>
      </c>
      <c r="H155" s="84" t="s">
        <v>44</v>
      </c>
      <c r="I155" s="84" t="s">
        <v>44</v>
      </c>
      <c r="J155" s="84" t="s">
        <v>44</v>
      </c>
      <c r="K155" s="84">
        <v>101008845</v>
      </c>
      <c r="L155" s="84" t="s">
        <v>44</v>
      </c>
      <c r="M155" s="84" t="s">
        <v>44</v>
      </c>
      <c r="N155" s="84" t="s">
        <v>44</v>
      </c>
      <c r="P155" s="86">
        <v>38749</v>
      </c>
      <c r="Q155" s="87" t="str">
        <f t="shared" si="69"/>
        <v>N/E</v>
      </c>
      <c r="R155" s="87" t="str">
        <f t="shared" si="70"/>
        <v>N/E</v>
      </c>
      <c r="S155" s="87">
        <f t="shared" si="71"/>
        <v>498883168.01001471</v>
      </c>
      <c r="T155" s="87">
        <f t="shared" si="72"/>
        <v>258572431.45560727</v>
      </c>
      <c r="U155" s="87" t="str">
        <f t="shared" si="73"/>
        <v>N/E</v>
      </c>
      <c r="V155" s="87" t="str">
        <f t="shared" si="74"/>
        <v>N/E</v>
      </c>
      <c r="W155" s="87" t="str">
        <f t="shared" si="75"/>
        <v>N/E</v>
      </c>
      <c r="X155" s="87" t="str">
        <f t="shared" si="76"/>
        <v>N/E</v>
      </c>
      <c r="AV155" s="86">
        <v>38749</v>
      </c>
      <c r="AW155" s="76">
        <v>60.696357999999996</v>
      </c>
      <c r="AX155" s="76">
        <v>64.104561000000004</v>
      </c>
      <c r="AY155" s="76">
        <v>60.696357999999996</v>
      </c>
      <c r="AZ155" s="76">
        <v>64.104561000000004</v>
      </c>
      <c r="BA155" s="76">
        <v>59.293346999999997</v>
      </c>
      <c r="BB155" s="76">
        <v>50.991692999999998</v>
      </c>
      <c r="BC155" s="76">
        <v>66.838757999999999</v>
      </c>
      <c r="BD155" s="76">
        <v>68.524047999999993</v>
      </c>
      <c r="BE155" s="76">
        <v>72.458020000000005</v>
      </c>
      <c r="BF155" s="76">
        <v>57.218584</v>
      </c>
      <c r="BG155" s="76">
        <v>68.581406000000001</v>
      </c>
      <c r="BH155" s="76">
        <v>51.148161000000002</v>
      </c>
      <c r="BI155" s="76">
        <v>49.877650000000003</v>
      </c>
      <c r="BJ155" s="76">
        <v>52.814920999999998</v>
      </c>
      <c r="BK155" s="76">
        <v>47.960129999999999</v>
      </c>
      <c r="BL155" s="76">
        <v>51.912838999999998</v>
      </c>
      <c r="BM155" s="76">
        <v>49.974989000000001</v>
      </c>
      <c r="BN155" s="76">
        <v>56.091118000000002</v>
      </c>
      <c r="BO155" s="91">
        <f t="shared" si="77"/>
        <v>56.498518104812433</v>
      </c>
    </row>
    <row r="156" spans="1:67" hidden="1" x14ac:dyDescent="0.3">
      <c r="A156" s="94">
        <v>38777</v>
      </c>
      <c r="B156" s="84" t="s">
        <v>44</v>
      </c>
      <c r="C156" s="84" t="s">
        <v>44</v>
      </c>
      <c r="D156" s="84" t="s">
        <v>44</v>
      </c>
      <c r="E156" s="84">
        <v>288853809</v>
      </c>
      <c r="F156" s="84">
        <v>157097095</v>
      </c>
      <c r="G156" s="84" t="s">
        <v>44</v>
      </c>
      <c r="H156" s="84" t="s">
        <v>44</v>
      </c>
      <c r="I156" s="84" t="s">
        <v>44</v>
      </c>
      <c r="J156" s="84" t="s">
        <v>44</v>
      </c>
      <c r="K156" s="84">
        <v>100116272</v>
      </c>
      <c r="L156" s="84" t="s">
        <v>44</v>
      </c>
      <c r="M156" s="84" t="s">
        <v>44</v>
      </c>
      <c r="N156" s="84" t="s">
        <v>44</v>
      </c>
      <c r="P156" s="86">
        <v>38777</v>
      </c>
      <c r="Q156" s="87" t="str">
        <f t="shared" si="69"/>
        <v>N/E</v>
      </c>
      <c r="R156" s="87" t="str">
        <f t="shared" si="70"/>
        <v>N/E</v>
      </c>
      <c r="S156" s="87">
        <f t="shared" si="71"/>
        <v>510618430.59687901</v>
      </c>
      <c r="T156" s="87">
        <f t="shared" si="72"/>
        <v>277706817.77725428</v>
      </c>
      <c r="U156" s="87" t="str">
        <f t="shared" si="73"/>
        <v>N/E</v>
      </c>
      <c r="V156" s="87" t="str">
        <f t="shared" si="74"/>
        <v>N/E</v>
      </c>
      <c r="W156" s="87" t="str">
        <f t="shared" si="75"/>
        <v>N/E</v>
      </c>
      <c r="X156" s="87" t="str">
        <f t="shared" si="76"/>
        <v>N/E</v>
      </c>
      <c r="AV156" s="86">
        <v>38777</v>
      </c>
      <c r="AW156" s="76">
        <v>60.772511999999999</v>
      </c>
      <c r="AX156" s="76">
        <v>64.358728999999997</v>
      </c>
      <c r="AY156" s="76">
        <v>60.772511999999999</v>
      </c>
      <c r="AZ156" s="76">
        <v>64.358728999999997</v>
      </c>
      <c r="BA156" s="76">
        <v>59.467252000000002</v>
      </c>
      <c r="BB156" s="76">
        <v>51.131948000000001</v>
      </c>
      <c r="BC156" s="76">
        <v>67.04374</v>
      </c>
      <c r="BD156" s="76">
        <v>68.85548</v>
      </c>
      <c r="BE156" s="76">
        <v>72.812426000000002</v>
      </c>
      <c r="BF156" s="76">
        <v>57.287104999999997</v>
      </c>
      <c r="BG156" s="76">
        <v>68.992382000000006</v>
      </c>
      <c r="BH156" s="76">
        <v>50.753107999999997</v>
      </c>
      <c r="BI156" s="76">
        <v>48.519728999999998</v>
      </c>
      <c r="BJ156" s="76">
        <v>49.512360000000001</v>
      </c>
      <c r="BK156" s="76">
        <v>47.802844999999998</v>
      </c>
      <c r="BL156" s="76">
        <v>52.115903000000003</v>
      </c>
      <c r="BM156" s="76">
        <v>50.218052</v>
      </c>
      <c r="BN156" s="76">
        <v>56.216554000000002</v>
      </c>
      <c r="BO156" s="91">
        <f t="shared" si="77"/>
        <v>56.56940519407987</v>
      </c>
    </row>
    <row r="157" spans="1:67" hidden="1" x14ac:dyDescent="0.3">
      <c r="A157" s="95">
        <v>38808</v>
      </c>
      <c r="B157" s="84" t="s">
        <v>44</v>
      </c>
      <c r="C157" s="84" t="s">
        <v>44</v>
      </c>
      <c r="D157" s="84" t="s">
        <v>44</v>
      </c>
      <c r="E157" s="84">
        <v>301606149</v>
      </c>
      <c r="F157" s="84">
        <v>165077885</v>
      </c>
      <c r="G157" s="84" t="s">
        <v>44</v>
      </c>
      <c r="H157" s="84" t="s">
        <v>44</v>
      </c>
      <c r="I157" s="84" t="s">
        <v>44</v>
      </c>
      <c r="J157" s="84" t="s">
        <v>44</v>
      </c>
      <c r="K157" s="84">
        <v>95209771</v>
      </c>
      <c r="L157" s="84" t="s">
        <v>44</v>
      </c>
      <c r="M157" s="84" t="s">
        <v>44</v>
      </c>
      <c r="N157" s="84" t="s">
        <v>44</v>
      </c>
      <c r="P157" s="86">
        <v>38808</v>
      </c>
      <c r="Q157" s="87" t="str">
        <f t="shared" si="69"/>
        <v>N/E</v>
      </c>
      <c r="R157" s="87" t="str">
        <f t="shared" si="70"/>
        <v>N/E</v>
      </c>
      <c r="S157" s="87">
        <f t="shared" si="71"/>
        <v>532380672.4864046</v>
      </c>
      <c r="T157" s="87">
        <f t="shared" si="72"/>
        <v>291387545.38102394</v>
      </c>
      <c r="U157" s="87" t="str">
        <f t="shared" si="73"/>
        <v>N/E</v>
      </c>
      <c r="V157" s="87" t="str">
        <f t="shared" si="74"/>
        <v>N/E</v>
      </c>
      <c r="W157" s="87" t="str">
        <f t="shared" si="75"/>
        <v>N/E</v>
      </c>
      <c r="X157" s="87" t="str">
        <f t="shared" si="76"/>
        <v>N/E</v>
      </c>
      <c r="AV157" s="86">
        <v>38808</v>
      </c>
      <c r="AW157" s="76">
        <v>60.861617000000003</v>
      </c>
      <c r="AX157" s="76">
        <v>64.577157999999997</v>
      </c>
      <c r="AY157" s="76">
        <v>60.861617000000003</v>
      </c>
      <c r="AZ157" s="76">
        <v>64.577157999999997</v>
      </c>
      <c r="BA157" s="76">
        <v>59.590941999999998</v>
      </c>
      <c r="BB157" s="76">
        <v>51.215338000000003</v>
      </c>
      <c r="BC157" s="76">
        <v>67.205278000000007</v>
      </c>
      <c r="BD157" s="76">
        <v>69.165464</v>
      </c>
      <c r="BE157" s="76">
        <v>73.124962999999994</v>
      </c>
      <c r="BF157" s="76">
        <v>57.360132</v>
      </c>
      <c r="BG157" s="76">
        <v>69.390296000000006</v>
      </c>
      <c r="BH157" s="76">
        <v>50.498604999999998</v>
      </c>
      <c r="BI157" s="76">
        <v>48.092263000000003</v>
      </c>
      <c r="BJ157" s="76">
        <v>48.953415999999997</v>
      </c>
      <c r="BK157" s="76">
        <v>47.457284999999999</v>
      </c>
      <c r="BL157" s="76">
        <v>51.968929000000003</v>
      </c>
      <c r="BM157" s="76">
        <v>49.974485999999999</v>
      </c>
      <c r="BN157" s="76">
        <v>56.259360000000001</v>
      </c>
      <c r="BO157" s="91">
        <f t="shared" si="77"/>
        <v>56.65234757516523</v>
      </c>
    </row>
    <row r="158" spans="1:67" hidden="1" x14ac:dyDescent="0.3">
      <c r="A158" s="96">
        <v>38838</v>
      </c>
      <c r="B158" s="84" t="s">
        <v>44</v>
      </c>
      <c r="C158" s="84" t="s">
        <v>44</v>
      </c>
      <c r="D158" s="84" t="s">
        <v>44</v>
      </c>
      <c r="E158" s="84">
        <v>310760470</v>
      </c>
      <c r="F158" s="84">
        <v>170546742</v>
      </c>
      <c r="G158" s="84" t="s">
        <v>44</v>
      </c>
      <c r="H158" s="84" t="s">
        <v>44</v>
      </c>
      <c r="I158" s="84" t="s">
        <v>44</v>
      </c>
      <c r="J158" s="84" t="s">
        <v>44</v>
      </c>
      <c r="K158" s="84">
        <v>94730451</v>
      </c>
      <c r="L158" s="84" t="s">
        <v>44</v>
      </c>
      <c r="M158" s="84" t="s">
        <v>44</v>
      </c>
      <c r="N158" s="84" t="s">
        <v>44</v>
      </c>
      <c r="P158" s="86">
        <v>38838</v>
      </c>
      <c r="Q158" s="87" t="str">
        <f t="shared" si="69"/>
        <v>N/E</v>
      </c>
      <c r="R158" s="87" t="str">
        <f t="shared" si="70"/>
        <v>N/E</v>
      </c>
      <c r="S158" s="87">
        <f t="shared" si="71"/>
        <v>550992331.61043346</v>
      </c>
      <c r="T158" s="87">
        <f t="shared" si="72"/>
        <v>302387066.87225389</v>
      </c>
      <c r="U158" s="87" t="str">
        <f t="shared" si="73"/>
        <v>N/E</v>
      </c>
      <c r="V158" s="87" t="str">
        <f t="shared" si="74"/>
        <v>N/E</v>
      </c>
      <c r="W158" s="87" t="str">
        <f t="shared" si="75"/>
        <v>N/E</v>
      </c>
      <c r="X158" s="87" t="str">
        <f t="shared" si="76"/>
        <v>N/E</v>
      </c>
      <c r="AV158" s="86">
        <v>38838</v>
      </c>
      <c r="AW158" s="76">
        <v>60.590674999999997</v>
      </c>
      <c r="AX158" s="76">
        <v>64.664462999999998</v>
      </c>
      <c r="AY158" s="76">
        <v>60.590674999999997</v>
      </c>
      <c r="AZ158" s="76">
        <v>64.664462999999998</v>
      </c>
      <c r="BA158" s="76">
        <v>59.661285999999997</v>
      </c>
      <c r="BB158" s="76">
        <v>51.322859000000001</v>
      </c>
      <c r="BC158" s="76">
        <v>67.239339000000001</v>
      </c>
      <c r="BD158" s="76">
        <v>69.268950000000004</v>
      </c>
      <c r="BE158" s="76">
        <v>73.429081999999994</v>
      </c>
      <c r="BF158" s="76">
        <v>57.437565999999997</v>
      </c>
      <c r="BG158" s="76">
        <v>69.321703999999997</v>
      </c>
      <c r="BH158" s="76">
        <v>49.283628</v>
      </c>
      <c r="BI158" s="76">
        <v>48.370674000000001</v>
      </c>
      <c r="BJ158" s="76">
        <v>49.528900999999998</v>
      </c>
      <c r="BK158" s="76">
        <v>47.552124999999997</v>
      </c>
      <c r="BL158" s="76">
        <v>49.827154</v>
      </c>
      <c r="BM158" s="76">
        <v>46.714742000000001</v>
      </c>
      <c r="BN158" s="76">
        <v>56.311154999999999</v>
      </c>
      <c r="BO158" s="91">
        <f t="shared" si="77"/>
        <v>56.400144279996276</v>
      </c>
    </row>
    <row r="159" spans="1:67" hidden="1" x14ac:dyDescent="0.3">
      <c r="A159" s="97">
        <v>38869</v>
      </c>
      <c r="B159" s="84" t="s">
        <v>44</v>
      </c>
      <c r="C159" s="84" t="s">
        <v>44</v>
      </c>
      <c r="D159" s="84" t="s">
        <v>44</v>
      </c>
      <c r="E159" s="84">
        <v>320767947</v>
      </c>
      <c r="F159" s="84">
        <v>174458475</v>
      </c>
      <c r="G159" s="84" t="s">
        <v>44</v>
      </c>
      <c r="H159" s="84" t="s">
        <v>44</v>
      </c>
      <c r="I159" s="84" t="s">
        <v>44</v>
      </c>
      <c r="J159" s="84" t="s">
        <v>44</v>
      </c>
      <c r="K159" s="84">
        <v>71034160</v>
      </c>
      <c r="L159" s="84" t="s">
        <v>44</v>
      </c>
      <c r="M159" s="84" t="s">
        <v>44</v>
      </c>
      <c r="N159" s="84" t="s">
        <v>44</v>
      </c>
      <c r="P159" s="86">
        <v>38869</v>
      </c>
      <c r="Q159" s="87" t="str">
        <f t="shared" si="69"/>
        <v>N/E</v>
      </c>
      <c r="R159" s="87" t="str">
        <f t="shared" si="70"/>
        <v>N/E</v>
      </c>
      <c r="S159" s="87">
        <f t="shared" si="71"/>
        <v>568245332.23456395</v>
      </c>
      <c r="T159" s="87">
        <f t="shared" si="72"/>
        <v>309055861.14410108</v>
      </c>
      <c r="U159" s="87" t="str">
        <f t="shared" si="73"/>
        <v>N/E</v>
      </c>
      <c r="V159" s="87" t="str">
        <f t="shared" si="74"/>
        <v>N/E</v>
      </c>
      <c r="W159" s="87" t="str">
        <f t="shared" si="75"/>
        <v>N/E</v>
      </c>
      <c r="X159" s="87" t="str">
        <f t="shared" si="76"/>
        <v>N/E</v>
      </c>
      <c r="AV159" s="86">
        <v>38869</v>
      </c>
      <c r="AW159" s="76">
        <v>60.642997999999999</v>
      </c>
      <c r="AX159" s="76">
        <v>64.859809999999996</v>
      </c>
      <c r="AY159" s="76">
        <v>60.642997999999999</v>
      </c>
      <c r="AZ159" s="76">
        <v>64.859809999999996</v>
      </c>
      <c r="BA159" s="76">
        <v>59.784038000000002</v>
      </c>
      <c r="BB159" s="76">
        <v>51.469205000000002</v>
      </c>
      <c r="BC159" s="76">
        <v>67.338485000000006</v>
      </c>
      <c r="BD159" s="76">
        <v>69.534329999999997</v>
      </c>
      <c r="BE159" s="76">
        <v>73.733008999999996</v>
      </c>
      <c r="BF159" s="76">
        <v>57.528910000000003</v>
      </c>
      <c r="BG159" s="76">
        <v>69.618075000000005</v>
      </c>
      <c r="BH159" s="76">
        <v>48.956676999999999</v>
      </c>
      <c r="BI159" s="76">
        <v>47.360559000000002</v>
      </c>
      <c r="BJ159" s="76">
        <v>47.186233999999999</v>
      </c>
      <c r="BK159" s="76">
        <v>47.364911999999997</v>
      </c>
      <c r="BL159" s="76">
        <v>49.924593999999999</v>
      </c>
      <c r="BM159" s="76">
        <v>46.840536</v>
      </c>
      <c r="BN159" s="76">
        <v>56.353253000000002</v>
      </c>
      <c r="BO159" s="91">
        <f t="shared" si="77"/>
        <v>56.448848552545847</v>
      </c>
    </row>
    <row r="160" spans="1:67" hidden="1" x14ac:dyDescent="0.3">
      <c r="A160" s="98">
        <v>38899</v>
      </c>
      <c r="B160" s="84" t="s">
        <v>44</v>
      </c>
      <c r="C160" s="84" t="s">
        <v>44</v>
      </c>
      <c r="D160" s="84" t="s">
        <v>44</v>
      </c>
      <c r="E160" s="84">
        <v>330241351</v>
      </c>
      <c r="F160" s="84">
        <v>181483565</v>
      </c>
      <c r="G160" s="84" t="s">
        <v>44</v>
      </c>
      <c r="H160" s="84" t="s">
        <v>44</v>
      </c>
      <c r="I160" s="84" t="s">
        <v>44</v>
      </c>
      <c r="J160" s="84" t="s">
        <v>44</v>
      </c>
      <c r="K160" s="84">
        <v>70609344</v>
      </c>
      <c r="L160" s="84" t="s">
        <v>44</v>
      </c>
      <c r="M160" s="84" t="s">
        <v>44</v>
      </c>
      <c r="N160" s="84" t="s">
        <v>44</v>
      </c>
      <c r="P160" s="86">
        <v>38899</v>
      </c>
      <c r="Q160" s="87" t="str">
        <f t="shared" si="69"/>
        <v>N/E</v>
      </c>
      <c r="R160" s="87" t="str">
        <f t="shared" si="70"/>
        <v>N/E</v>
      </c>
      <c r="S160" s="87">
        <f t="shared" si="71"/>
        <v>583427729.61531174</v>
      </c>
      <c r="T160" s="87">
        <f t="shared" si="72"/>
        <v>320621702.79349077</v>
      </c>
      <c r="U160" s="87" t="str">
        <f t="shared" si="73"/>
        <v>N/E</v>
      </c>
      <c r="V160" s="87" t="str">
        <f t="shared" si="74"/>
        <v>N/E</v>
      </c>
      <c r="W160" s="87" t="str">
        <f t="shared" si="75"/>
        <v>N/E</v>
      </c>
      <c r="X160" s="87" t="str">
        <f t="shared" si="76"/>
        <v>N/E</v>
      </c>
      <c r="AV160" s="86">
        <v>38899</v>
      </c>
      <c r="AW160" s="76">
        <v>60.809294000000001</v>
      </c>
      <c r="AX160" s="76">
        <v>65.027518999999998</v>
      </c>
      <c r="AY160" s="76">
        <v>60.809294000000001</v>
      </c>
      <c r="AZ160" s="76">
        <v>65.027518999999998</v>
      </c>
      <c r="BA160" s="76">
        <v>59.851906</v>
      </c>
      <c r="BB160" s="76">
        <v>51.605285000000002</v>
      </c>
      <c r="BC160" s="76">
        <v>67.340236000000004</v>
      </c>
      <c r="BD160" s="76">
        <v>69.798794999999998</v>
      </c>
      <c r="BE160" s="76">
        <v>73.919792000000001</v>
      </c>
      <c r="BF160" s="76">
        <v>57.570421000000003</v>
      </c>
      <c r="BG160" s="76">
        <v>70.037914000000001</v>
      </c>
      <c r="BH160" s="76">
        <v>49.117229999999999</v>
      </c>
      <c r="BI160" s="76">
        <v>47.456434000000002</v>
      </c>
      <c r="BJ160" s="76">
        <v>47.581595999999998</v>
      </c>
      <c r="BK160" s="76">
        <v>47.276128</v>
      </c>
      <c r="BL160" s="76">
        <v>50.125236000000001</v>
      </c>
      <c r="BM160" s="76">
        <v>47.081225000000003</v>
      </c>
      <c r="BN160" s="76">
        <v>56.476156000000003</v>
      </c>
      <c r="BO160" s="91">
        <f t="shared" si="77"/>
        <v>56.603643302615659</v>
      </c>
    </row>
    <row r="161" spans="1:67" hidden="1" x14ac:dyDescent="0.3">
      <c r="A161" s="101">
        <v>38930</v>
      </c>
      <c r="B161" s="84" t="s">
        <v>44</v>
      </c>
      <c r="C161" s="84" t="s">
        <v>44</v>
      </c>
      <c r="D161" s="84" t="s">
        <v>44</v>
      </c>
      <c r="E161" s="84">
        <v>339888457</v>
      </c>
      <c r="F161" s="84">
        <v>185298375</v>
      </c>
      <c r="G161" s="84" t="s">
        <v>44</v>
      </c>
      <c r="H161" s="84" t="s">
        <v>44</v>
      </c>
      <c r="I161" s="84" t="s">
        <v>44</v>
      </c>
      <c r="J161" s="84" t="s">
        <v>44</v>
      </c>
      <c r="K161" s="84">
        <v>70211675</v>
      </c>
      <c r="L161" s="84" t="s">
        <v>44</v>
      </c>
      <c r="M161" s="84" t="s">
        <v>44</v>
      </c>
      <c r="N161" s="84" t="s">
        <v>44</v>
      </c>
      <c r="P161" s="86">
        <v>38930</v>
      </c>
      <c r="Q161" s="87" t="str">
        <f t="shared" si="69"/>
        <v>N/E</v>
      </c>
      <c r="R161" s="87" t="str">
        <f t="shared" si="70"/>
        <v>N/E</v>
      </c>
      <c r="S161" s="87">
        <f t="shared" si="71"/>
        <v>597422292.66404498</v>
      </c>
      <c r="T161" s="87">
        <f t="shared" si="72"/>
        <v>325699145.52709264</v>
      </c>
      <c r="U161" s="87" t="str">
        <f t="shared" si="73"/>
        <v>N/E</v>
      </c>
      <c r="V161" s="87" t="str">
        <f t="shared" si="74"/>
        <v>N/E</v>
      </c>
      <c r="W161" s="87" t="str">
        <f t="shared" si="75"/>
        <v>N/E</v>
      </c>
      <c r="X161" s="87" t="str">
        <f t="shared" si="76"/>
        <v>N/E</v>
      </c>
      <c r="AV161" s="86">
        <v>38930</v>
      </c>
      <c r="AW161" s="76">
        <v>61.119608999999997</v>
      </c>
      <c r="AX161" s="76">
        <v>65.140822999999997</v>
      </c>
      <c r="AY161" s="76">
        <v>61.119608999999997</v>
      </c>
      <c r="AZ161" s="76">
        <v>65.140822999999997</v>
      </c>
      <c r="BA161" s="76">
        <v>59.970016000000001</v>
      </c>
      <c r="BB161" s="76">
        <v>51.714939999999999</v>
      </c>
      <c r="BC161" s="76">
        <v>67.465603000000002</v>
      </c>
      <c r="BD161" s="76">
        <v>69.906914</v>
      </c>
      <c r="BE161" s="76">
        <v>74.077100999999999</v>
      </c>
      <c r="BF161" s="76">
        <v>58.049365999999999</v>
      </c>
      <c r="BG161" s="76">
        <v>69.952725999999998</v>
      </c>
      <c r="BH161" s="76">
        <v>49.945599999999999</v>
      </c>
      <c r="BI161" s="76">
        <v>49.231304999999999</v>
      </c>
      <c r="BJ161" s="76">
        <v>51.244715999999997</v>
      </c>
      <c r="BK161" s="76">
        <v>47.884186</v>
      </c>
      <c r="BL161" s="76">
        <v>50.365447000000003</v>
      </c>
      <c r="BM161" s="76">
        <v>47.268602000000001</v>
      </c>
      <c r="BN161" s="76">
        <v>56.822341999999999</v>
      </c>
      <c r="BO161" s="91">
        <f t="shared" si="77"/>
        <v>56.892496509354928</v>
      </c>
    </row>
    <row r="162" spans="1:67" hidden="1" x14ac:dyDescent="0.3">
      <c r="A162" s="102">
        <v>38961</v>
      </c>
      <c r="B162" s="84" t="s">
        <v>44</v>
      </c>
      <c r="C162" s="84" t="s">
        <v>44</v>
      </c>
      <c r="D162" s="84" t="s">
        <v>44</v>
      </c>
      <c r="E162" s="84">
        <v>352681664</v>
      </c>
      <c r="F162" s="84">
        <v>193826080</v>
      </c>
      <c r="G162" s="84" t="s">
        <v>44</v>
      </c>
      <c r="H162" s="84" t="s">
        <v>44</v>
      </c>
      <c r="I162" s="84" t="s">
        <v>44</v>
      </c>
      <c r="J162" s="84" t="s">
        <v>44</v>
      </c>
      <c r="K162" s="84">
        <v>69406373</v>
      </c>
      <c r="L162" s="84" t="s">
        <v>44</v>
      </c>
      <c r="M162" s="84" t="s">
        <v>44</v>
      </c>
      <c r="N162" s="84" t="s">
        <v>44</v>
      </c>
      <c r="P162" s="86">
        <v>38961</v>
      </c>
      <c r="Q162" s="87" t="str">
        <f t="shared" si="69"/>
        <v>N/E</v>
      </c>
      <c r="R162" s="87" t="str">
        <f t="shared" si="70"/>
        <v>N/E</v>
      </c>
      <c r="S162" s="87">
        <f t="shared" si="71"/>
        <v>613713482.74699605</v>
      </c>
      <c r="T162" s="87">
        <f t="shared" si="72"/>
        <v>337283422.2648952</v>
      </c>
      <c r="U162" s="87" t="str">
        <f t="shared" si="73"/>
        <v>N/E</v>
      </c>
      <c r="V162" s="87" t="str">
        <f t="shared" si="74"/>
        <v>N/E</v>
      </c>
      <c r="W162" s="87" t="str">
        <f t="shared" si="75"/>
        <v>N/E</v>
      </c>
      <c r="X162" s="87" t="str">
        <f t="shared" si="76"/>
        <v>N/E</v>
      </c>
      <c r="AV162" s="86">
        <v>38961</v>
      </c>
      <c r="AW162" s="76">
        <v>61.736612000000001</v>
      </c>
      <c r="AX162" s="76">
        <v>65.497157999999999</v>
      </c>
      <c r="AY162" s="76">
        <v>61.736612000000001</v>
      </c>
      <c r="AZ162" s="76">
        <v>65.497157999999999</v>
      </c>
      <c r="BA162" s="76">
        <v>60.240490999999999</v>
      </c>
      <c r="BB162" s="76">
        <v>52.111820999999999</v>
      </c>
      <c r="BC162" s="76">
        <v>67.612482</v>
      </c>
      <c r="BD162" s="76">
        <v>70.345535999999996</v>
      </c>
      <c r="BE162" s="76">
        <v>74.201684</v>
      </c>
      <c r="BF162" s="76">
        <v>60.134135999999998</v>
      </c>
      <c r="BG162" s="76">
        <v>70.014330000000001</v>
      </c>
      <c r="BH162" s="76">
        <v>51.247356000000003</v>
      </c>
      <c r="BI162" s="76">
        <v>52.526522999999997</v>
      </c>
      <c r="BJ162" s="76">
        <v>58.537703999999998</v>
      </c>
      <c r="BK162" s="76">
        <v>48.710053000000002</v>
      </c>
      <c r="BL162" s="76">
        <v>50.428668999999999</v>
      </c>
      <c r="BM162" s="76">
        <v>47.338459</v>
      </c>
      <c r="BN162" s="76">
        <v>56.872884999999997</v>
      </c>
      <c r="BO162" s="91">
        <f t="shared" si="77"/>
        <v>57.466826770920612</v>
      </c>
    </row>
    <row r="163" spans="1:67" hidden="1" x14ac:dyDescent="0.3">
      <c r="A163" s="103">
        <v>38991</v>
      </c>
      <c r="B163" s="84" t="s">
        <v>44</v>
      </c>
      <c r="C163" s="84" t="s">
        <v>44</v>
      </c>
      <c r="D163" s="84" t="s">
        <v>44</v>
      </c>
      <c r="E163" s="84">
        <v>365100408</v>
      </c>
      <c r="F163" s="84">
        <v>197608116</v>
      </c>
      <c r="G163" s="84" t="s">
        <v>44</v>
      </c>
      <c r="H163" s="84" t="s">
        <v>44</v>
      </c>
      <c r="I163" s="84" t="s">
        <v>44</v>
      </c>
      <c r="J163" s="84" t="s">
        <v>44</v>
      </c>
      <c r="K163" s="84">
        <v>69166622</v>
      </c>
      <c r="L163" s="84" t="s">
        <v>44</v>
      </c>
      <c r="M163" s="84" t="s">
        <v>44</v>
      </c>
      <c r="N163" s="84" t="s">
        <v>44</v>
      </c>
      <c r="P163" s="86">
        <v>38991</v>
      </c>
      <c r="Q163" s="87" t="str">
        <f t="shared" si="69"/>
        <v>N/E</v>
      </c>
      <c r="R163" s="87" t="str">
        <f t="shared" si="70"/>
        <v>N/E</v>
      </c>
      <c r="S163" s="87">
        <f t="shared" si="71"/>
        <v>632558277.16179335</v>
      </c>
      <c r="T163" s="87">
        <f t="shared" si="72"/>
        <v>342367871.06013811</v>
      </c>
      <c r="U163" s="87" t="str">
        <f t="shared" si="73"/>
        <v>N/E</v>
      </c>
      <c r="V163" s="87" t="str">
        <f t="shared" si="74"/>
        <v>N/E</v>
      </c>
      <c r="W163" s="87" t="str">
        <f t="shared" si="75"/>
        <v>N/E</v>
      </c>
      <c r="X163" s="87" t="str">
        <f t="shared" si="76"/>
        <v>N/E</v>
      </c>
      <c r="AV163" s="86">
        <v>38991</v>
      </c>
      <c r="AW163" s="76">
        <v>62.006518999999997</v>
      </c>
      <c r="AX163" s="76">
        <v>65.648492000000005</v>
      </c>
      <c r="AY163" s="76">
        <v>62.006518999999997</v>
      </c>
      <c r="AZ163" s="76">
        <v>65.648492000000005</v>
      </c>
      <c r="BA163" s="76">
        <v>60.454900000000002</v>
      </c>
      <c r="BB163" s="76">
        <v>52.370629000000001</v>
      </c>
      <c r="BC163" s="76">
        <v>67.782594000000003</v>
      </c>
      <c r="BD163" s="76">
        <v>70.434628000000004</v>
      </c>
      <c r="BE163" s="76">
        <v>74.293233999999998</v>
      </c>
      <c r="BF163" s="76">
        <v>60.134135999999998</v>
      </c>
      <c r="BG163" s="76">
        <v>70.135485000000003</v>
      </c>
      <c r="BH163" s="76">
        <v>51.829908000000003</v>
      </c>
      <c r="BI163" s="76">
        <v>53.312066999999999</v>
      </c>
      <c r="BJ163" s="76">
        <v>60.141371999999997</v>
      </c>
      <c r="BK163" s="76">
        <v>48.990017000000002</v>
      </c>
      <c r="BL163" s="76">
        <v>50.884889000000001</v>
      </c>
      <c r="BM163" s="76">
        <v>48.008009000000001</v>
      </c>
      <c r="BN163" s="76">
        <v>56.910851999999998</v>
      </c>
      <c r="BO163" s="91">
        <f t="shared" si="77"/>
        <v>57.718066648049891</v>
      </c>
    </row>
    <row r="164" spans="1:67" hidden="1" x14ac:dyDescent="0.3">
      <c r="A164" s="104">
        <v>39022</v>
      </c>
      <c r="B164" s="84" t="s">
        <v>44</v>
      </c>
      <c r="C164" s="84" t="s">
        <v>44</v>
      </c>
      <c r="D164" s="84" t="s">
        <v>44</v>
      </c>
      <c r="E164" s="84">
        <v>379301847</v>
      </c>
      <c r="F164" s="84">
        <v>198987529</v>
      </c>
      <c r="G164" s="84" t="s">
        <v>44</v>
      </c>
      <c r="H164" s="84" t="s">
        <v>44</v>
      </c>
      <c r="I164" s="84" t="s">
        <v>44</v>
      </c>
      <c r="J164" s="84" t="s">
        <v>44</v>
      </c>
      <c r="K164" s="84">
        <v>69011062</v>
      </c>
      <c r="L164" s="84" t="s">
        <v>44</v>
      </c>
      <c r="M164" s="84" t="s">
        <v>44</v>
      </c>
      <c r="N164" s="84" t="s">
        <v>44</v>
      </c>
      <c r="P164" s="86">
        <v>39022</v>
      </c>
      <c r="Q164" s="87" t="str">
        <f t="shared" si="69"/>
        <v>N/E</v>
      </c>
      <c r="R164" s="87" t="str">
        <f t="shared" si="70"/>
        <v>N/E</v>
      </c>
      <c r="S164" s="87">
        <f t="shared" si="71"/>
        <v>653733089.0560503</v>
      </c>
      <c r="T164" s="87">
        <f t="shared" si="72"/>
        <v>342958340.55561668</v>
      </c>
      <c r="U164" s="87" t="str">
        <f t="shared" si="73"/>
        <v>N/E</v>
      </c>
      <c r="V164" s="87" t="str">
        <f t="shared" si="74"/>
        <v>N/E</v>
      </c>
      <c r="W164" s="87" t="str">
        <f t="shared" si="75"/>
        <v>N/E</v>
      </c>
      <c r="X164" s="87" t="str">
        <f t="shared" si="76"/>
        <v>N/E</v>
      </c>
      <c r="AV164" s="86">
        <v>39022</v>
      </c>
      <c r="AW164" s="76">
        <v>62.331856999999999</v>
      </c>
      <c r="AX164" s="76">
        <v>65.820487999999997</v>
      </c>
      <c r="AY164" s="76">
        <v>62.331856999999999</v>
      </c>
      <c r="AZ164" s="76">
        <v>65.820487999999997</v>
      </c>
      <c r="BA164" s="76">
        <v>60.678190000000001</v>
      </c>
      <c r="BB164" s="76">
        <v>52.70487</v>
      </c>
      <c r="BC164" s="76">
        <v>67.897503</v>
      </c>
      <c r="BD164" s="76">
        <v>70.555795000000003</v>
      </c>
      <c r="BE164" s="76">
        <v>74.401465000000002</v>
      </c>
      <c r="BF164" s="76">
        <v>60.134135999999998</v>
      </c>
      <c r="BG164" s="76">
        <v>70.314954999999998</v>
      </c>
      <c r="BH164" s="76">
        <v>52.558107999999997</v>
      </c>
      <c r="BI164" s="76">
        <v>51.619239</v>
      </c>
      <c r="BJ164" s="76">
        <v>55.679079999999999</v>
      </c>
      <c r="BK164" s="76">
        <v>49.006551999999999</v>
      </c>
      <c r="BL164" s="76">
        <v>53.116171999999999</v>
      </c>
      <c r="BM164" s="76">
        <v>51.359915999999998</v>
      </c>
      <c r="BN164" s="76">
        <v>56.943927000000002</v>
      </c>
      <c r="BO164" s="91">
        <f t="shared" si="77"/>
        <v>58.020903844363779</v>
      </c>
    </row>
    <row r="165" spans="1:67" hidden="1" x14ac:dyDescent="0.3">
      <c r="A165" s="85">
        <v>39052</v>
      </c>
      <c r="B165" s="84" t="s">
        <v>44</v>
      </c>
      <c r="C165" s="84" t="s">
        <v>44</v>
      </c>
      <c r="D165" s="84" t="s">
        <v>44</v>
      </c>
      <c r="E165" s="84">
        <v>384479524</v>
      </c>
      <c r="F165" s="84">
        <v>205044402</v>
      </c>
      <c r="G165" s="84" t="s">
        <v>44</v>
      </c>
      <c r="H165" s="84" t="s">
        <v>44</v>
      </c>
      <c r="I165" s="84" t="s">
        <v>44</v>
      </c>
      <c r="J165" s="84" t="s">
        <v>44</v>
      </c>
      <c r="K165" s="84">
        <v>68338301</v>
      </c>
      <c r="L165" s="84" t="s">
        <v>44</v>
      </c>
      <c r="M165" s="84" t="s">
        <v>44</v>
      </c>
      <c r="N165" s="84" t="s">
        <v>44</v>
      </c>
      <c r="P165" s="86">
        <v>39052</v>
      </c>
      <c r="Q165" s="87" t="str">
        <f t="shared" si="69"/>
        <v>N/E</v>
      </c>
      <c r="R165" s="87" t="str">
        <f t="shared" si="70"/>
        <v>N/E</v>
      </c>
      <c r="S165" s="87">
        <f t="shared" si="71"/>
        <v>658845720.55022144</v>
      </c>
      <c r="T165" s="87">
        <f>IF(F165="N/E","N/E",F165*(100/$BO165))</f>
        <v>351364944.93912053</v>
      </c>
      <c r="U165" s="87" t="str">
        <f t="shared" si="73"/>
        <v>N/E</v>
      </c>
      <c r="V165" s="87" t="str">
        <f t="shared" si="74"/>
        <v>N/E</v>
      </c>
      <c r="W165" s="87" t="str">
        <f t="shared" si="75"/>
        <v>N/E</v>
      </c>
      <c r="X165" s="87" t="str">
        <f t="shared" si="76"/>
        <v>N/E</v>
      </c>
      <c r="AV165" s="86">
        <v>39052</v>
      </c>
      <c r="AW165" s="76">
        <v>62.692424000000003</v>
      </c>
      <c r="AX165" s="76">
        <v>66.080973</v>
      </c>
      <c r="AY165" s="76">
        <v>62.692424000000003</v>
      </c>
      <c r="AZ165" s="76">
        <v>66.080973</v>
      </c>
      <c r="BA165" s="76">
        <v>60.962035</v>
      </c>
      <c r="BB165" s="76">
        <v>53.118954000000002</v>
      </c>
      <c r="BC165" s="76">
        <v>68.053965000000005</v>
      </c>
      <c r="BD165" s="76">
        <v>70.792342000000005</v>
      </c>
      <c r="BE165" s="76">
        <v>74.584495000000004</v>
      </c>
      <c r="BF165" s="76">
        <v>60.136426999999998</v>
      </c>
      <c r="BG165" s="76">
        <v>70.689920000000001</v>
      </c>
      <c r="BH165" s="76">
        <v>53.179949000000001</v>
      </c>
      <c r="BI165" s="76">
        <v>52.818739000000001</v>
      </c>
      <c r="BJ165" s="76">
        <v>57.855502999999999</v>
      </c>
      <c r="BK165" s="76">
        <v>49.601768</v>
      </c>
      <c r="BL165" s="76">
        <v>53.378999</v>
      </c>
      <c r="BM165" s="76">
        <v>51.697189000000002</v>
      </c>
      <c r="BN165" s="76">
        <v>57.061492999999999</v>
      </c>
      <c r="BO165" s="91">
        <f t="shared" si="77"/>
        <v>58.356533556734625</v>
      </c>
    </row>
    <row r="166" spans="1:67" hidden="1" x14ac:dyDescent="0.3">
      <c r="A166" s="92">
        <v>39083</v>
      </c>
      <c r="B166" s="84" t="s">
        <v>44</v>
      </c>
      <c r="C166" s="84" t="s">
        <v>44</v>
      </c>
      <c r="D166" s="84" t="s">
        <v>44</v>
      </c>
      <c r="E166" s="84">
        <v>385128603</v>
      </c>
      <c r="F166" s="84">
        <v>195139096</v>
      </c>
      <c r="G166" s="84" t="s">
        <v>44</v>
      </c>
      <c r="H166" s="84" t="s">
        <v>44</v>
      </c>
      <c r="I166" s="84" t="s">
        <v>44</v>
      </c>
      <c r="J166" s="84" t="s">
        <v>44</v>
      </c>
      <c r="K166" s="84">
        <v>68153396</v>
      </c>
      <c r="L166" s="84" t="s">
        <v>44</v>
      </c>
      <c r="M166" s="84" t="s">
        <v>44</v>
      </c>
      <c r="N166" s="84" t="s">
        <v>44</v>
      </c>
      <c r="P166" s="86">
        <v>39083</v>
      </c>
      <c r="Q166" s="87" t="str">
        <f t="shared" si="69"/>
        <v>N/E</v>
      </c>
      <c r="R166" s="87" t="str">
        <f t="shared" si="70"/>
        <v>N/E</v>
      </c>
      <c r="S166" s="87">
        <f t="shared" si="71"/>
        <v>656567050.50056314</v>
      </c>
      <c r="T166" s="87">
        <f t="shared" si="72"/>
        <v>332673033.63096678</v>
      </c>
      <c r="U166" s="87" t="str">
        <f t="shared" si="73"/>
        <v>N/E</v>
      </c>
      <c r="V166" s="87" t="str">
        <f t="shared" si="74"/>
        <v>N/E</v>
      </c>
      <c r="W166" s="87" t="str">
        <f t="shared" si="75"/>
        <v>N/E</v>
      </c>
      <c r="X166" s="87" t="str">
        <f t="shared" si="76"/>
        <v>N/E</v>
      </c>
      <c r="AV166" s="86">
        <v>39083</v>
      </c>
      <c r="AW166" s="76">
        <v>63.016207999999999</v>
      </c>
      <c r="AX166" s="76">
        <v>66.387752000000006</v>
      </c>
      <c r="AY166" s="76">
        <v>63.016207999999999</v>
      </c>
      <c r="AZ166" s="76">
        <v>66.387752000000006</v>
      </c>
      <c r="BA166" s="76">
        <v>61.378934000000001</v>
      </c>
      <c r="BB166" s="76">
        <v>53.893661000000002</v>
      </c>
      <c r="BC166" s="76">
        <v>68.123597000000004</v>
      </c>
      <c r="BD166" s="76">
        <v>70.990272000000004</v>
      </c>
      <c r="BE166" s="76">
        <v>74.891470999999996</v>
      </c>
      <c r="BF166" s="76">
        <v>60.249346000000003</v>
      </c>
      <c r="BG166" s="76">
        <v>70.820670000000007</v>
      </c>
      <c r="BH166" s="76">
        <v>53.546365999999999</v>
      </c>
      <c r="BI166" s="76">
        <v>52.915410999999999</v>
      </c>
      <c r="BJ166" s="76">
        <v>57.277884</v>
      </c>
      <c r="BK166" s="76">
        <v>50.113517999999999</v>
      </c>
      <c r="BL166" s="76">
        <v>53.912750000000003</v>
      </c>
      <c r="BM166" s="76">
        <v>52.068852</v>
      </c>
      <c r="BN166" s="76">
        <v>57.918985999999997</v>
      </c>
      <c r="BO166" s="91">
        <f t="shared" si="77"/>
        <v>58.657924229730995</v>
      </c>
    </row>
    <row r="167" spans="1:67" hidden="1" x14ac:dyDescent="0.3">
      <c r="A167" s="93">
        <v>39114</v>
      </c>
      <c r="B167" s="84" t="s">
        <v>44</v>
      </c>
      <c r="C167" s="84" t="s">
        <v>44</v>
      </c>
      <c r="D167" s="84" t="s">
        <v>44</v>
      </c>
      <c r="E167" s="84">
        <v>392803991</v>
      </c>
      <c r="F167" s="84">
        <v>207607271</v>
      </c>
      <c r="G167" s="84" t="s">
        <v>44</v>
      </c>
      <c r="H167" s="84" t="s">
        <v>44</v>
      </c>
      <c r="I167" s="84" t="s">
        <v>44</v>
      </c>
      <c r="J167" s="84" t="s">
        <v>44</v>
      </c>
      <c r="K167" s="84">
        <v>67983596</v>
      </c>
      <c r="L167" s="84" t="s">
        <v>44</v>
      </c>
      <c r="M167" s="84" t="s">
        <v>44</v>
      </c>
      <c r="N167" s="84" t="s">
        <v>44</v>
      </c>
      <c r="P167" s="86">
        <v>39114</v>
      </c>
      <c r="Q167" s="87" t="str">
        <f t="shared" si="69"/>
        <v>N/E</v>
      </c>
      <c r="R167" s="87" t="str">
        <f t="shared" si="70"/>
        <v>N/E</v>
      </c>
      <c r="S167" s="87">
        <f t="shared" si="71"/>
        <v>667785495.49884582</v>
      </c>
      <c r="T167" s="87">
        <f t="shared" si="72"/>
        <v>352942249.85076123</v>
      </c>
      <c r="U167" s="87" t="str">
        <f t="shared" si="73"/>
        <v>N/E</v>
      </c>
      <c r="V167" s="87" t="str">
        <f t="shared" si="74"/>
        <v>N/E</v>
      </c>
      <c r="W167" s="87" t="str">
        <f t="shared" si="75"/>
        <v>N/E</v>
      </c>
      <c r="X167" s="87" t="str">
        <f t="shared" si="76"/>
        <v>N/E</v>
      </c>
      <c r="AV167" s="86">
        <v>39114</v>
      </c>
      <c r="AW167" s="76">
        <v>63.192346999999998</v>
      </c>
      <c r="AX167" s="76">
        <v>66.640276</v>
      </c>
      <c r="AY167" s="76">
        <v>63.192346999999998</v>
      </c>
      <c r="AZ167" s="76">
        <v>66.640276</v>
      </c>
      <c r="BA167" s="76">
        <v>61.587004</v>
      </c>
      <c r="BB167" s="76">
        <v>54.075037999999999</v>
      </c>
      <c r="BC167" s="76">
        <v>68.355800000000002</v>
      </c>
      <c r="BD167" s="76">
        <v>71.285103000000007</v>
      </c>
      <c r="BE167" s="76">
        <v>75.218880999999996</v>
      </c>
      <c r="BF167" s="76">
        <v>60.426797999999998</v>
      </c>
      <c r="BG167" s="76">
        <v>71.128960000000006</v>
      </c>
      <c r="BH167" s="76">
        <v>53.518726999999998</v>
      </c>
      <c r="BI167" s="76">
        <v>52.784537999999998</v>
      </c>
      <c r="BJ167" s="76">
        <v>56.391027999999999</v>
      </c>
      <c r="BK167" s="76">
        <v>50.448531000000003</v>
      </c>
      <c r="BL167" s="76">
        <v>53.94923</v>
      </c>
      <c r="BM167" s="76">
        <v>51.969302999999996</v>
      </c>
      <c r="BN167" s="76">
        <v>58.224378000000002</v>
      </c>
      <c r="BO167" s="91">
        <f t="shared" si="77"/>
        <v>58.821881224983706</v>
      </c>
    </row>
    <row r="168" spans="1:67" hidden="1" x14ac:dyDescent="0.3">
      <c r="A168" s="94">
        <v>39142</v>
      </c>
      <c r="B168" s="84" t="s">
        <v>44</v>
      </c>
      <c r="C168" s="84" t="s">
        <v>44</v>
      </c>
      <c r="D168" s="84" t="s">
        <v>44</v>
      </c>
      <c r="E168" s="84">
        <v>403446381</v>
      </c>
      <c r="F168" s="84">
        <v>213309979</v>
      </c>
      <c r="G168" s="84" t="s">
        <v>44</v>
      </c>
      <c r="H168" s="84" t="s">
        <v>44</v>
      </c>
      <c r="I168" s="84" t="s">
        <v>44</v>
      </c>
      <c r="J168" s="84" t="s">
        <v>44</v>
      </c>
      <c r="K168" s="84">
        <v>44305107</v>
      </c>
      <c r="L168" s="84" t="s">
        <v>44</v>
      </c>
      <c r="M168" s="84" t="s">
        <v>44</v>
      </c>
      <c r="N168" s="84" t="s">
        <v>44</v>
      </c>
      <c r="P168" s="86">
        <v>39142</v>
      </c>
      <c r="Q168" s="87" t="str">
        <f t="shared" si="69"/>
        <v>N/E</v>
      </c>
      <c r="R168" s="87" t="str">
        <f t="shared" si="70"/>
        <v>N/E</v>
      </c>
      <c r="S168" s="87">
        <f t="shared" si="71"/>
        <v>684396838.3203156</v>
      </c>
      <c r="T168" s="87">
        <f t="shared" si="72"/>
        <v>361853971.39495701</v>
      </c>
      <c r="U168" s="87" t="str">
        <f t="shared" si="73"/>
        <v>N/E</v>
      </c>
      <c r="V168" s="87" t="str">
        <f t="shared" si="74"/>
        <v>N/E</v>
      </c>
      <c r="W168" s="87" t="str">
        <f t="shared" si="75"/>
        <v>N/E</v>
      </c>
      <c r="X168" s="87" t="str">
        <f t="shared" si="76"/>
        <v>N/E</v>
      </c>
      <c r="AV168" s="86">
        <v>39142</v>
      </c>
      <c r="AW168" s="76">
        <v>63.329113</v>
      </c>
      <c r="AX168" s="76">
        <v>66.836656000000005</v>
      </c>
      <c r="AY168" s="76">
        <v>63.329113</v>
      </c>
      <c r="AZ168" s="76">
        <v>66.836656000000005</v>
      </c>
      <c r="BA168" s="76">
        <v>61.737400000000001</v>
      </c>
      <c r="BB168" s="76">
        <v>54.157193999999997</v>
      </c>
      <c r="BC168" s="76">
        <v>68.570719999999994</v>
      </c>
      <c r="BD168" s="76">
        <v>71.525530000000003</v>
      </c>
      <c r="BE168" s="76">
        <v>75.426135000000002</v>
      </c>
      <c r="BF168" s="76">
        <v>60.495317999999997</v>
      </c>
      <c r="BG168" s="76">
        <v>71.464590999999999</v>
      </c>
      <c r="BH168" s="76">
        <v>53.496769</v>
      </c>
      <c r="BI168" s="76">
        <v>52.725149999999999</v>
      </c>
      <c r="BJ168" s="76">
        <v>56.242023000000003</v>
      </c>
      <c r="BK168" s="76">
        <v>50.444465999999998</v>
      </c>
      <c r="BL168" s="76">
        <v>53.950526000000004</v>
      </c>
      <c r="BM168" s="76">
        <v>51.939988</v>
      </c>
      <c r="BN168" s="76">
        <v>58.286140000000003</v>
      </c>
      <c r="BO168" s="91">
        <f t="shared" si="77"/>
        <v>58.949188308666109</v>
      </c>
    </row>
    <row r="169" spans="1:67" hidden="1" x14ac:dyDescent="0.3">
      <c r="A169" s="95">
        <v>39173</v>
      </c>
      <c r="B169" s="84" t="s">
        <v>44</v>
      </c>
      <c r="C169" s="84" t="s">
        <v>44</v>
      </c>
      <c r="D169" s="84" t="s">
        <v>44</v>
      </c>
      <c r="E169" s="84">
        <v>412991729</v>
      </c>
      <c r="F169" s="84">
        <v>219295216</v>
      </c>
      <c r="G169" s="84" t="s">
        <v>44</v>
      </c>
      <c r="H169" s="84" t="s">
        <v>44</v>
      </c>
      <c r="I169" s="84" t="s">
        <v>44</v>
      </c>
      <c r="J169" s="84" t="s">
        <v>44</v>
      </c>
      <c r="K169" s="84">
        <v>44133806</v>
      </c>
      <c r="L169" s="84" t="s">
        <v>44</v>
      </c>
      <c r="M169" s="84" t="s">
        <v>44</v>
      </c>
      <c r="N169" s="84" t="s">
        <v>44</v>
      </c>
      <c r="P169" s="86">
        <v>39173</v>
      </c>
      <c r="Q169" s="87" t="str">
        <f t="shared" si="69"/>
        <v>N/E</v>
      </c>
      <c r="R169" s="87" t="str">
        <f t="shared" si="70"/>
        <v>N/E</v>
      </c>
      <c r="S169" s="87">
        <f t="shared" si="71"/>
        <v>701007957.67364216</v>
      </c>
      <c r="T169" s="87">
        <f t="shared" si="72"/>
        <v>372229467.81038368</v>
      </c>
      <c r="U169" s="87" t="str">
        <f t="shared" si="73"/>
        <v>N/E</v>
      </c>
      <c r="V169" s="87" t="str">
        <f t="shared" si="74"/>
        <v>N/E</v>
      </c>
      <c r="W169" s="87" t="str">
        <f t="shared" si="75"/>
        <v>N/E</v>
      </c>
      <c r="X169" s="87" t="str">
        <f t="shared" si="76"/>
        <v>N/E</v>
      </c>
      <c r="AV169" s="86">
        <v>39173</v>
      </c>
      <c r="AW169" s="76">
        <v>63.291294999999998</v>
      </c>
      <c r="AX169" s="76">
        <v>66.965979000000004</v>
      </c>
      <c r="AY169" s="76">
        <v>63.291294999999998</v>
      </c>
      <c r="AZ169" s="76">
        <v>66.965979000000004</v>
      </c>
      <c r="BA169" s="76">
        <v>61.899664999999999</v>
      </c>
      <c r="BB169" s="76">
        <v>54.282628000000003</v>
      </c>
      <c r="BC169" s="76">
        <v>68.767207999999997</v>
      </c>
      <c r="BD169" s="76">
        <v>71.622128000000004</v>
      </c>
      <c r="BE169" s="76">
        <v>75.631985999999998</v>
      </c>
      <c r="BF169" s="76">
        <v>60.564973999999999</v>
      </c>
      <c r="BG169" s="76">
        <v>71.472037999999998</v>
      </c>
      <c r="BH169" s="76">
        <v>53.016530000000003</v>
      </c>
      <c r="BI169" s="76">
        <v>52.881666000000003</v>
      </c>
      <c r="BJ169" s="76">
        <v>56.274717000000003</v>
      </c>
      <c r="BK169" s="76">
        <v>50.676901999999998</v>
      </c>
      <c r="BL169" s="76">
        <v>53.075099000000002</v>
      </c>
      <c r="BM169" s="76">
        <v>50.598455000000001</v>
      </c>
      <c r="BN169" s="76">
        <v>58.325381</v>
      </c>
      <c r="BO169" s="91">
        <f t="shared" si="77"/>
        <v>58.913985851251979</v>
      </c>
    </row>
    <row r="170" spans="1:67" hidden="1" x14ac:dyDescent="0.3">
      <c r="A170" s="96">
        <v>39203</v>
      </c>
      <c r="B170" s="84" t="s">
        <v>44</v>
      </c>
      <c r="C170" s="84" t="s">
        <v>44</v>
      </c>
      <c r="D170" s="84" t="s">
        <v>44</v>
      </c>
      <c r="E170" s="84">
        <v>420873833</v>
      </c>
      <c r="F170" s="84">
        <v>222660146</v>
      </c>
      <c r="G170" s="84" t="s">
        <v>44</v>
      </c>
      <c r="H170" s="84" t="s">
        <v>44</v>
      </c>
      <c r="I170" s="84" t="s">
        <v>44</v>
      </c>
      <c r="J170" s="84" t="s">
        <v>44</v>
      </c>
      <c r="K170" s="84">
        <v>43939418</v>
      </c>
      <c r="L170" s="84" t="s">
        <v>44</v>
      </c>
      <c r="M170" s="84" t="s">
        <v>44</v>
      </c>
      <c r="N170" s="84" t="s">
        <v>44</v>
      </c>
      <c r="P170" s="86">
        <v>39203</v>
      </c>
      <c r="Q170" s="87" t="str">
        <f t="shared" si="69"/>
        <v>N/E</v>
      </c>
      <c r="R170" s="87" t="str">
        <f t="shared" si="70"/>
        <v>N/E</v>
      </c>
      <c r="S170" s="87">
        <f t="shared" si="71"/>
        <v>717889119.53256762</v>
      </c>
      <c r="T170" s="87">
        <f t="shared" si="72"/>
        <v>379793856.57585645</v>
      </c>
      <c r="U170" s="87" t="str">
        <f t="shared" si="73"/>
        <v>N/E</v>
      </c>
      <c r="V170" s="87" t="str">
        <f t="shared" si="74"/>
        <v>N/E</v>
      </c>
      <c r="W170" s="87" t="str">
        <f t="shared" si="75"/>
        <v>N/E</v>
      </c>
      <c r="X170" s="87" t="str">
        <f t="shared" si="76"/>
        <v>N/E</v>
      </c>
      <c r="AV170" s="86">
        <v>39203</v>
      </c>
      <c r="AW170" s="76">
        <v>62.982534000000001</v>
      </c>
      <c r="AX170" s="76">
        <v>67.098431000000005</v>
      </c>
      <c r="AY170" s="76">
        <v>62.982534000000001</v>
      </c>
      <c r="AZ170" s="76">
        <v>67.098431000000005</v>
      </c>
      <c r="BA170" s="76">
        <v>62.060971000000002</v>
      </c>
      <c r="BB170" s="76">
        <v>54.477876000000002</v>
      </c>
      <c r="BC170" s="76">
        <v>68.894670000000005</v>
      </c>
      <c r="BD170" s="76">
        <v>71.725830999999999</v>
      </c>
      <c r="BE170" s="76">
        <v>75.794707000000002</v>
      </c>
      <c r="BF170" s="76">
        <v>60.624211000000003</v>
      </c>
      <c r="BG170" s="76">
        <v>71.538813000000005</v>
      </c>
      <c r="BH170" s="76">
        <v>51.542161999999998</v>
      </c>
      <c r="BI170" s="76">
        <v>51.344242000000001</v>
      </c>
      <c r="BJ170" s="76">
        <v>51.326284999999999</v>
      </c>
      <c r="BK170" s="76">
        <v>51.243625999999999</v>
      </c>
      <c r="BL170" s="76">
        <v>51.640588000000001</v>
      </c>
      <c r="BM170" s="76">
        <v>48.416544999999999</v>
      </c>
      <c r="BN170" s="76">
        <v>58.357323999999998</v>
      </c>
      <c r="BO170" s="91">
        <f t="shared" si="77"/>
        <v>58.626579167830215</v>
      </c>
    </row>
    <row r="171" spans="1:67" hidden="1" x14ac:dyDescent="0.3">
      <c r="A171" s="97">
        <v>39234</v>
      </c>
      <c r="B171" s="84" t="s">
        <v>44</v>
      </c>
      <c r="C171" s="84" t="s">
        <v>44</v>
      </c>
      <c r="D171" s="84" t="s">
        <v>44</v>
      </c>
      <c r="E171" s="84">
        <v>430644171</v>
      </c>
      <c r="F171" s="84">
        <v>228988399</v>
      </c>
      <c r="G171" s="84" t="s">
        <v>44</v>
      </c>
      <c r="H171" s="84" t="s">
        <v>44</v>
      </c>
      <c r="I171" s="84" t="s">
        <v>44</v>
      </c>
      <c r="J171" s="84" t="s">
        <v>44</v>
      </c>
      <c r="K171" s="84">
        <v>43647415</v>
      </c>
      <c r="L171" s="84" t="s">
        <v>44</v>
      </c>
      <c r="M171" s="84" t="s">
        <v>44</v>
      </c>
      <c r="N171" s="84" t="s">
        <v>44</v>
      </c>
      <c r="P171" s="86">
        <v>39234</v>
      </c>
      <c r="Q171" s="87" t="str">
        <f t="shared" si="69"/>
        <v>N/E</v>
      </c>
      <c r="R171" s="87" t="str">
        <f t="shared" si="70"/>
        <v>N/E</v>
      </c>
      <c r="S171" s="87">
        <f t="shared" si="71"/>
        <v>733673420.75626361</v>
      </c>
      <c r="T171" s="87">
        <f t="shared" si="72"/>
        <v>390119530.97544694</v>
      </c>
      <c r="U171" s="87" t="str">
        <f t="shared" si="73"/>
        <v>N/E</v>
      </c>
      <c r="V171" s="87" t="str">
        <f t="shared" si="74"/>
        <v>N/E</v>
      </c>
      <c r="W171" s="87" t="str">
        <f t="shared" si="75"/>
        <v>N/E</v>
      </c>
      <c r="X171" s="87" t="str">
        <f t="shared" si="76"/>
        <v>N/E</v>
      </c>
      <c r="AV171" s="86">
        <v>39234</v>
      </c>
      <c r="AW171" s="76">
        <v>63.058169999999997</v>
      </c>
      <c r="AX171" s="76">
        <v>67.290177</v>
      </c>
      <c r="AY171" s="76">
        <v>63.058169999999997</v>
      </c>
      <c r="AZ171" s="76">
        <v>67.290177</v>
      </c>
      <c r="BA171" s="76">
        <v>62.232236</v>
      </c>
      <c r="BB171" s="76">
        <v>54.751047</v>
      </c>
      <c r="BC171" s="76">
        <v>68.966639999999998</v>
      </c>
      <c r="BD171" s="76">
        <v>71.936745000000002</v>
      </c>
      <c r="BE171" s="76">
        <v>75.910387999999998</v>
      </c>
      <c r="BF171" s="76">
        <v>60.768341999999997</v>
      </c>
      <c r="BG171" s="76">
        <v>71.859515000000002</v>
      </c>
      <c r="BH171" s="76">
        <v>51.311149999999998</v>
      </c>
      <c r="BI171" s="76">
        <v>50.525205</v>
      </c>
      <c r="BJ171" s="76">
        <v>49.059617000000003</v>
      </c>
      <c r="BK171" s="76">
        <v>51.317950000000003</v>
      </c>
      <c r="BL171" s="76">
        <v>51.774842999999997</v>
      </c>
      <c r="BM171" s="76">
        <v>48.580215000000003</v>
      </c>
      <c r="BN171" s="76">
        <v>58.434389000000003</v>
      </c>
      <c r="BO171" s="91">
        <f t="shared" si="77"/>
        <v>58.696984082658474</v>
      </c>
    </row>
    <row r="172" spans="1:67" hidden="1" x14ac:dyDescent="0.3">
      <c r="A172" s="98">
        <v>39264</v>
      </c>
      <c r="B172" s="84" t="s">
        <v>44</v>
      </c>
      <c r="C172" s="84" t="s">
        <v>44</v>
      </c>
      <c r="D172" s="84" t="s">
        <v>44</v>
      </c>
      <c r="E172" s="84">
        <v>439609245</v>
      </c>
      <c r="F172" s="84">
        <v>236525364</v>
      </c>
      <c r="G172" s="84" t="s">
        <v>44</v>
      </c>
      <c r="H172" s="84" t="s">
        <v>44</v>
      </c>
      <c r="I172" s="84" t="s">
        <v>44</v>
      </c>
      <c r="J172" s="84" t="s">
        <v>44</v>
      </c>
      <c r="K172" s="84">
        <v>43451263</v>
      </c>
      <c r="L172" s="84" t="s">
        <v>44</v>
      </c>
      <c r="M172" s="84" t="s">
        <v>44</v>
      </c>
      <c r="N172" s="84" t="s">
        <v>44</v>
      </c>
      <c r="P172" s="86">
        <v>39264</v>
      </c>
      <c r="Q172" s="87" t="str">
        <f t="shared" si="69"/>
        <v>N/E</v>
      </c>
      <c r="R172" s="87" t="str">
        <f t="shared" si="70"/>
        <v>N/E</v>
      </c>
      <c r="S172" s="87">
        <f t="shared" si="71"/>
        <v>745779260.67418897</v>
      </c>
      <c r="T172" s="87">
        <f t="shared" si="72"/>
        <v>401255690.36796176</v>
      </c>
      <c r="U172" s="87" t="str">
        <f t="shared" si="73"/>
        <v>N/E</v>
      </c>
      <c r="V172" s="87" t="str">
        <f t="shared" si="74"/>
        <v>N/E</v>
      </c>
      <c r="W172" s="87" t="str">
        <f t="shared" si="75"/>
        <v>N/E</v>
      </c>
      <c r="X172" s="87" t="str">
        <f t="shared" si="76"/>
        <v>N/E</v>
      </c>
      <c r="AV172" s="86">
        <v>39264</v>
      </c>
      <c r="AW172" s="76">
        <v>63.326005000000002</v>
      </c>
      <c r="AX172" s="76">
        <v>67.494556000000003</v>
      </c>
      <c r="AY172" s="76">
        <v>63.326005000000002</v>
      </c>
      <c r="AZ172" s="76">
        <v>67.494556000000003</v>
      </c>
      <c r="BA172" s="76">
        <v>62.418188000000001</v>
      </c>
      <c r="BB172" s="76">
        <v>55.087287000000003</v>
      </c>
      <c r="BC172" s="76">
        <v>69.006652000000003</v>
      </c>
      <c r="BD172" s="76">
        <v>72.158227999999994</v>
      </c>
      <c r="BE172" s="76">
        <v>76.054111000000006</v>
      </c>
      <c r="BF172" s="76">
        <v>60.822431000000002</v>
      </c>
      <c r="BG172" s="76">
        <v>72.2149</v>
      </c>
      <c r="BH172" s="76">
        <v>51.743501999999999</v>
      </c>
      <c r="BI172" s="76">
        <v>51.371000000000002</v>
      </c>
      <c r="BJ172" s="76">
        <v>51.518473999999998</v>
      </c>
      <c r="BK172" s="76">
        <v>51.168436999999997</v>
      </c>
      <c r="BL172" s="76">
        <v>51.950246</v>
      </c>
      <c r="BM172" s="76">
        <v>48.813538999999999</v>
      </c>
      <c r="BN172" s="76">
        <v>58.496581999999997</v>
      </c>
      <c r="BO172" s="91">
        <f t="shared" si="77"/>
        <v>58.9462952620311</v>
      </c>
    </row>
    <row r="173" spans="1:67" hidden="1" x14ac:dyDescent="0.3">
      <c r="A173" s="101">
        <v>39295</v>
      </c>
      <c r="B173" s="84" t="s">
        <v>44</v>
      </c>
      <c r="C173" s="84" t="s">
        <v>44</v>
      </c>
      <c r="D173" s="84" t="s">
        <v>44</v>
      </c>
      <c r="E173" s="84">
        <v>451866583</v>
      </c>
      <c r="F173" s="84">
        <v>242512871</v>
      </c>
      <c r="G173" s="84" t="s">
        <v>44</v>
      </c>
      <c r="H173" s="84" t="s">
        <v>44</v>
      </c>
      <c r="I173" s="84" t="s">
        <v>44</v>
      </c>
      <c r="J173" s="84" t="s">
        <v>44</v>
      </c>
      <c r="K173" s="84">
        <v>43293310</v>
      </c>
      <c r="L173" s="84" t="s">
        <v>44</v>
      </c>
      <c r="M173" s="84" t="s">
        <v>44</v>
      </c>
      <c r="N173" s="84" t="s">
        <v>44</v>
      </c>
      <c r="P173" s="86">
        <v>39295</v>
      </c>
      <c r="Q173" s="87" t="str">
        <f t="shared" si="69"/>
        <v>N/E</v>
      </c>
      <c r="R173" s="87" t="str">
        <f t="shared" si="70"/>
        <v>N/E</v>
      </c>
      <c r="S173" s="87">
        <f t="shared" si="71"/>
        <v>763462979.13849258</v>
      </c>
      <c r="T173" s="87">
        <f t="shared" si="72"/>
        <v>409743950.84464329</v>
      </c>
      <c r="U173" s="87" t="str">
        <f t="shared" si="73"/>
        <v>N/E</v>
      </c>
      <c r="V173" s="87" t="str">
        <f t="shared" si="74"/>
        <v>N/E</v>
      </c>
      <c r="W173" s="87" t="str">
        <f t="shared" si="75"/>
        <v>N/E</v>
      </c>
      <c r="X173" s="87" t="str">
        <f t="shared" si="76"/>
        <v>N/E</v>
      </c>
      <c r="AV173" s="86">
        <v>39295</v>
      </c>
      <c r="AW173" s="76">
        <v>63.583995999999999</v>
      </c>
      <c r="AX173" s="76">
        <v>67.677198000000004</v>
      </c>
      <c r="AY173" s="76">
        <v>63.583995999999999</v>
      </c>
      <c r="AZ173" s="76">
        <v>67.677198000000004</v>
      </c>
      <c r="BA173" s="76">
        <v>62.618282000000001</v>
      </c>
      <c r="BB173" s="76">
        <v>55.369503000000002</v>
      </c>
      <c r="BC173" s="76">
        <v>69.126267999999996</v>
      </c>
      <c r="BD173" s="76">
        <v>72.323038999999994</v>
      </c>
      <c r="BE173" s="76">
        <v>76.242683</v>
      </c>
      <c r="BF173" s="76">
        <v>61.468764999999998</v>
      </c>
      <c r="BG173" s="76">
        <v>72.164589000000007</v>
      </c>
      <c r="BH173" s="76">
        <v>52.199706999999997</v>
      </c>
      <c r="BI173" s="76">
        <v>52.245767999999998</v>
      </c>
      <c r="BJ173" s="76">
        <v>53.281309</v>
      </c>
      <c r="BK173" s="76">
        <v>51.494352999999997</v>
      </c>
      <c r="BL173" s="76">
        <v>52.146312000000002</v>
      </c>
      <c r="BM173" s="76">
        <v>49.035482000000002</v>
      </c>
      <c r="BN173" s="76">
        <v>58.642864000000003</v>
      </c>
      <c r="BO173" s="91">
        <f t="shared" si="77"/>
        <v>59.186443265382117</v>
      </c>
    </row>
    <row r="174" spans="1:67" hidden="1" x14ac:dyDescent="0.3">
      <c r="A174" s="102">
        <v>39326</v>
      </c>
      <c r="B174" s="84" t="s">
        <v>44</v>
      </c>
      <c r="C174" s="84" t="s">
        <v>44</v>
      </c>
      <c r="D174" s="84" t="s">
        <v>44</v>
      </c>
      <c r="E174" s="84">
        <v>460535973</v>
      </c>
      <c r="F174" s="84">
        <v>247134233</v>
      </c>
      <c r="G174" s="84" t="s">
        <v>44</v>
      </c>
      <c r="H174" s="84" t="s">
        <v>44</v>
      </c>
      <c r="I174" s="84" t="s">
        <v>44</v>
      </c>
      <c r="J174" s="84" t="s">
        <v>44</v>
      </c>
      <c r="K174" s="84">
        <v>43097792</v>
      </c>
      <c r="L174" s="84" t="s">
        <v>44</v>
      </c>
      <c r="M174" s="84" t="s">
        <v>44</v>
      </c>
      <c r="N174" s="84" t="s">
        <v>44</v>
      </c>
      <c r="P174" s="86">
        <v>39326</v>
      </c>
      <c r="Q174" s="87" t="str">
        <f t="shared" si="69"/>
        <v>N/E</v>
      </c>
      <c r="R174" s="87" t="str">
        <f t="shared" si="70"/>
        <v>N/E</v>
      </c>
      <c r="S174" s="87">
        <f t="shared" si="71"/>
        <v>772115373.41452456</v>
      </c>
      <c r="T174" s="87">
        <f t="shared" si="72"/>
        <v>414334931.00072581</v>
      </c>
      <c r="U174" s="87" t="str">
        <f t="shared" si="73"/>
        <v>N/E</v>
      </c>
      <c r="V174" s="87" t="str">
        <f t="shared" si="74"/>
        <v>N/E</v>
      </c>
      <c r="W174" s="87" t="str">
        <f t="shared" si="75"/>
        <v>N/E</v>
      </c>
      <c r="X174" s="87" t="str">
        <f t="shared" si="76"/>
        <v>N/E</v>
      </c>
      <c r="AV174" s="86">
        <v>39326</v>
      </c>
      <c r="AW174" s="76">
        <v>64.077703</v>
      </c>
      <c r="AX174" s="76">
        <v>68.000912</v>
      </c>
      <c r="AY174" s="76">
        <v>64.077703</v>
      </c>
      <c r="AZ174" s="76">
        <v>68.000912</v>
      </c>
      <c r="BA174" s="76">
        <v>62.864862000000002</v>
      </c>
      <c r="BB174" s="76">
        <v>55.773243999999998</v>
      </c>
      <c r="BC174" s="76">
        <v>69.219846000000004</v>
      </c>
      <c r="BD174" s="76">
        <v>72.720659999999995</v>
      </c>
      <c r="BE174" s="76">
        <v>76.436138</v>
      </c>
      <c r="BF174" s="76">
        <v>63.543087999999997</v>
      </c>
      <c r="BG174" s="76">
        <v>72.074395999999993</v>
      </c>
      <c r="BH174" s="76">
        <v>53.138294999999999</v>
      </c>
      <c r="BI174" s="76">
        <v>54.375518999999997</v>
      </c>
      <c r="BJ174" s="76">
        <v>58.188744</v>
      </c>
      <c r="BK174" s="76">
        <v>51.908726000000001</v>
      </c>
      <c r="BL174" s="76">
        <v>52.344755999999997</v>
      </c>
      <c r="BM174" s="76">
        <v>49.308197</v>
      </c>
      <c r="BN174" s="76">
        <v>58.695962000000002</v>
      </c>
      <c r="BO174" s="91">
        <f t="shared" si="77"/>
        <v>59.646004840361165</v>
      </c>
    </row>
    <row r="175" spans="1:67" hidden="1" x14ac:dyDescent="0.3">
      <c r="A175" s="103">
        <v>39356</v>
      </c>
      <c r="B175" s="84" t="s">
        <v>44</v>
      </c>
      <c r="C175" s="84" t="s">
        <v>44</v>
      </c>
      <c r="D175" s="84" t="s">
        <v>44</v>
      </c>
      <c r="E175" s="84">
        <v>468600264</v>
      </c>
      <c r="F175" s="84">
        <v>247014534</v>
      </c>
      <c r="G175" s="84" t="s">
        <v>44</v>
      </c>
      <c r="H175" s="84" t="s">
        <v>44</v>
      </c>
      <c r="I175" s="84" t="s">
        <v>44</v>
      </c>
      <c r="J175" s="84" t="s">
        <v>44</v>
      </c>
      <c r="K175" s="84">
        <v>42074109</v>
      </c>
      <c r="L175" s="84" t="s">
        <v>44</v>
      </c>
      <c r="M175" s="84" t="s">
        <v>44</v>
      </c>
      <c r="N175" s="84" t="s">
        <v>44</v>
      </c>
      <c r="P175" s="86">
        <v>39356</v>
      </c>
      <c r="Q175" s="87" t="str">
        <f t="shared" si="69"/>
        <v>N/E</v>
      </c>
      <c r="R175" s="87" t="str">
        <f t="shared" si="70"/>
        <v>N/E</v>
      </c>
      <c r="S175" s="87">
        <f t="shared" si="71"/>
        <v>782585996.76949501</v>
      </c>
      <c r="T175" s="87">
        <f t="shared" si="72"/>
        <v>412526688.86021441</v>
      </c>
      <c r="U175" s="87" t="str">
        <f t="shared" si="73"/>
        <v>N/E</v>
      </c>
      <c r="V175" s="87" t="str">
        <f t="shared" si="74"/>
        <v>N/E</v>
      </c>
      <c r="W175" s="87" t="str">
        <f t="shared" si="75"/>
        <v>N/E</v>
      </c>
      <c r="X175" s="87" t="str">
        <f t="shared" si="76"/>
        <v>N/E</v>
      </c>
      <c r="AV175" s="86">
        <v>39356</v>
      </c>
      <c r="AW175" s="76">
        <v>64.327404999999999</v>
      </c>
      <c r="AX175" s="76">
        <v>68.223752000000005</v>
      </c>
      <c r="AY175" s="76">
        <v>64.327404999999999</v>
      </c>
      <c r="AZ175" s="76">
        <v>68.223752000000005</v>
      </c>
      <c r="BA175" s="76">
        <v>63.180129999999998</v>
      </c>
      <c r="BB175" s="76">
        <v>56.334128999999997</v>
      </c>
      <c r="BC175" s="76">
        <v>69.296515999999997</v>
      </c>
      <c r="BD175" s="76">
        <v>72.852288000000001</v>
      </c>
      <c r="BE175" s="76">
        <v>76.551807999999994</v>
      </c>
      <c r="BF175" s="76">
        <v>63.543087999999997</v>
      </c>
      <c r="BG175" s="76">
        <v>72.271078000000003</v>
      </c>
      <c r="BH175" s="76">
        <v>53.455824</v>
      </c>
      <c r="BI175" s="76">
        <v>53.568762</v>
      </c>
      <c r="BJ175" s="76">
        <v>56.028917999999997</v>
      </c>
      <c r="BK175" s="76">
        <v>51.937064999999997</v>
      </c>
      <c r="BL175" s="76">
        <v>53.360301999999997</v>
      </c>
      <c r="BM175" s="76">
        <v>50.803142000000001</v>
      </c>
      <c r="BN175" s="76">
        <v>58.771534000000003</v>
      </c>
      <c r="BO175" s="91">
        <f t="shared" si="77"/>
        <v>59.878437121846787</v>
      </c>
    </row>
    <row r="176" spans="1:67" hidden="1" x14ac:dyDescent="0.3">
      <c r="A176" s="104">
        <v>39387</v>
      </c>
      <c r="B176" s="84" t="s">
        <v>44</v>
      </c>
      <c r="C176" s="84" t="s">
        <v>44</v>
      </c>
      <c r="D176" s="84" t="s">
        <v>44</v>
      </c>
      <c r="E176" s="84">
        <v>480245924</v>
      </c>
      <c r="F176" s="84">
        <v>254147839</v>
      </c>
      <c r="G176" s="84" t="s">
        <v>44</v>
      </c>
      <c r="H176" s="84" t="s">
        <v>44</v>
      </c>
      <c r="I176" s="84" t="s">
        <v>44</v>
      </c>
      <c r="J176" s="84" t="s">
        <v>44</v>
      </c>
      <c r="K176" s="84">
        <v>41912749</v>
      </c>
      <c r="L176" s="84" t="s">
        <v>44</v>
      </c>
      <c r="M176" s="84" t="s">
        <v>44</v>
      </c>
      <c r="N176" s="84" t="s">
        <v>44</v>
      </c>
      <c r="P176" s="86">
        <v>39387</v>
      </c>
      <c r="Q176" s="87" t="str">
        <f t="shared" si="69"/>
        <v>N/E</v>
      </c>
      <c r="R176" s="87" t="str">
        <f t="shared" si="70"/>
        <v>N/E</v>
      </c>
      <c r="S176" s="87">
        <f t="shared" si="71"/>
        <v>796416288.83963144</v>
      </c>
      <c r="T176" s="87">
        <f t="shared" si="72"/>
        <v>421466312.64900053</v>
      </c>
      <c r="U176" s="87" t="str">
        <f t="shared" si="73"/>
        <v>N/E</v>
      </c>
      <c r="V176" s="87" t="str">
        <f t="shared" si="74"/>
        <v>N/E</v>
      </c>
      <c r="W176" s="87" t="str">
        <f t="shared" si="75"/>
        <v>N/E</v>
      </c>
      <c r="X176" s="87" t="str">
        <f t="shared" si="76"/>
        <v>N/E</v>
      </c>
      <c r="AV176" s="86">
        <v>39387</v>
      </c>
      <c r="AW176" s="76">
        <v>64.781221000000002</v>
      </c>
      <c r="AX176" s="76">
        <v>68.378478999999999</v>
      </c>
      <c r="AY176" s="76">
        <v>64.781221000000002</v>
      </c>
      <c r="AZ176" s="76">
        <v>68.378478999999999</v>
      </c>
      <c r="BA176" s="76">
        <v>63.422761999999999</v>
      </c>
      <c r="BB176" s="76">
        <v>56.728400000000001</v>
      </c>
      <c r="BC176" s="76">
        <v>69.391489000000007</v>
      </c>
      <c r="BD176" s="76">
        <v>72.920513999999997</v>
      </c>
      <c r="BE176" s="76">
        <v>76.700277</v>
      </c>
      <c r="BF176" s="76">
        <v>63.543087999999997</v>
      </c>
      <c r="BG176" s="76">
        <v>72.293128999999993</v>
      </c>
      <c r="BH176" s="76">
        <v>54.698112000000002</v>
      </c>
      <c r="BI176" s="76">
        <v>54.125261000000002</v>
      </c>
      <c r="BJ176" s="76">
        <v>57.535893000000002</v>
      </c>
      <c r="BK176" s="76">
        <v>51.906965</v>
      </c>
      <c r="BL176" s="76">
        <v>55.027866000000003</v>
      </c>
      <c r="BM176" s="76">
        <v>53.295126000000003</v>
      </c>
      <c r="BN176" s="76">
        <v>58.822097999999997</v>
      </c>
      <c r="BO176" s="91">
        <f t="shared" si="77"/>
        <v>60.30086661081635</v>
      </c>
    </row>
    <row r="177" spans="1:67" hidden="1" x14ac:dyDescent="0.3">
      <c r="A177" s="85">
        <v>39417</v>
      </c>
      <c r="B177" s="84" t="s">
        <v>44</v>
      </c>
      <c r="C177" s="84" t="s">
        <v>44</v>
      </c>
      <c r="D177" s="84" t="s">
        <v>44</v>
      </c>
      <c r="E177" s="84">
        <v>483349126</v>
      </c>
      <c r="F177" s="84">
        <v>255066553</v>
      </c>
      <c r="G177" s="84" t="s">
        <v>44</v>
      </c>
      <c r="H177" s="84" t="s">
        <v>44</v>
      </c>
      <c r="I177" s="84" t="s">
        <v>44</v>
      </c>
      <c r="J177" s="84" t="s">
        <v>44</v>
      </c>
      <c r="K177" s="84">
        <v>38838220</v>
      </c>
      <c r="L177" s="84" t="s">
        <v>44</v>
      </c>
      <c r="M177" s="84" t="s">
        <v>44</v>
      </c>
      <c r="N177" s="84" t="s">
        <v>44</v>
      </c>
      <c r="P177" s="86">
        <v>39417</v>
      </c>
      <c r="Q177" s="87" t="str">
        <f t="shared" si="69"/>
        <v>N/E</v>
      </c>
      <c r="R177" s="87" t="str">
        <f t="shared" si="70"/>
        <v>N/E</v>
      </c>
      <c r="S177" s="87">
        <f t="shared" si="71"/>
        <v>798262108.61814821</v>
      </c>
      <c r="T177" s="87">
        <f t="shared" si="72"/>
        <v>421248231.31622392</v>
      </c>
      <c r="U177" s="87" t="str">
        <f t="shared" si="73"/>
        <v>N/E</v>
      </c>
      <c r="V177" s="87" t="str">
        <f t="shared" si="74"/>
        <v>N/E</v>
      </c>
      <c r="W177" s="87" t="str">
        <f t="shared" si="75"/>
        <v>N/E</v>
      </c>
      <c r="X177" s="87" t="str">
        <f t="shared" si="76"/>
        <v>N/E</v>
      </c>
      <c r="AV177" s="86">
        <v>39417</v>
      </c>
      <c r="AW177" s="76">
        <v>65.049055999999993</v>
      </c>
      <c r="AX177" s="76">
        <v>68.639820999999998</v>
      </c>
      <c r="AY177" s="76">
        <v>65.049055999999993</v>
      </c>
      <c r="AZ177" s="76">
        <v>68.639820999999998</v>
      </c>
      <c r="BA177" s="76">
        <v>63.717106000000001</v>
      </c>
      <c r="BB177" s="76">
        <v>57.114182999999997</v>
      </c>
      <c r="BC177" s="76">
        <v>69.595692999999997</v>
      </c>
      <c r="BD177" s="76">
        <v>73.148500999999996</v>
      </c>
      <c r="BE177" s="76">
        <v>76.827826000000002</v>
      </c>
      <c r="BF177" s="76">
        <v>63.552536000000003</v>
      </c>
      <c r="BG177" s="76">
        <v>72.695746</v>
      </c>
      <c r="BH177" s="76">
        <v>54.980856000000003</v>
      </c>
      <c r="BI177" s="76">
        <v>54.625917000000001</v>
      </c>
      <c r="BJ177" s="76">
        <v>57.942646000000003</v>
      </c>
      <c r="BK177" s="76">
        <v>52.464365999999998</v>
      </c>
      <c r="BL177" s="76">
        <v>55.175156000000001</v>
      </c>
      <c r="BM177" s="76">
        <v>53.459774000000003</v>
      </c>
      <c r="BN177" s="76">
        <v>58.936098999999999</v>
      </c>
      <c r="BO177" s="91">
        <f t="shared" si="77"/>
        <v>60.550177790188954</v>
      </c>
    </row>
    <row r="178" spans="1:67" hidden="1" x14ac:dyDescent="0.3">
      <c r="A178" s="92">
        <v>39448</v>
      </c>
      <c r="B178" s="84" t="s">
        <v>44</v>
      </c>
      <c r="C178" s="84" t="s">
        <v>44</v>
      </c>
      <c r="D178" s="84" t="s">
        <v>44</v>
      </c>
      <c r="E178" s="84">
        <v>484216170</v>
      </c>
      <c r="F178" s="84">
        <v>264047833</v>
      </c>
      <c r="G178" s="84" t="s">
        <v>44</v>
      </c>
      <c r="H178" s="84" t="s">
        <v>44</v>
      </c>
      <c r="I178" s="84" t="s">
        <v>44</v>
      </c>
      <c r="J178" s="84" t="s">
        <v>44</v>
      </c>
      <c r="K178" s="84">
        <v>38710440</v>
      </c>
      <c r="L178" s="84" t="s">
        <v>44</v>
      </c>
      <c r="M178" s="84" t="s">
        <v>44</v>
      </c>
      <c r="N178" s="84" t="s">
        <v>44</v>
      </c>
      <c r="P178" s="86">
        <v>39448</v>
      </c>
      <c r="Q178" s="87" t="str">
        <f t="shared" si="69"/>
        <v>N/E</v>
      </c>
      <c r="R178" s="87" t="str">
        <f t="shared" si="70"/>
        <v>N/E</v>
      </c>
      <c r="S178" s="87">
        <f t="shared" si="71"/>
        <v>796004501.86015213</v>
      </c>
      <c r="T178" s="87">
        <f t="shared" si="72"/>
        <v>434069072.44427139</v>
      </c>
      <c r="U178" s="87" t="str">
        <f t="shared" si="73"/>
        <v>N/E</v>
      </c>
      <c r="V178" s="87" t="str">
        <f t="shared" si="74"/>
        <v>N/E</v>
      </c>
      <c r="W178" s="87" t="str">
        <f t="shared" si="75"/>
        <v>N/E</v>
      </c>
      <c r="X178" s="87" t="str">
        <f t="shared" si="76"/>
        <v>N/E</v>
      </c>
      <c r="AV178" s="86">
        <v>39448</v>
      </c>
      <c r="AW178" s="76">
        <v>65.350564000000006</v>
      </c>
      <c r="AX178" s="76">
        <v>68.937511999999998</v>
      </c>
      <c r="AY178" s="76">
        <v>65.350564000000006</v>
      </c>
      <c r="AZ178" s="76">
        <v>68.937511999999998</v>
      </c>
      <c r="BA178" s="76">
        <v>64.018822</v>
      </c>
      <c r="BB178" s="76">
        <v>57.611230999999997</v>
      </c>
      <c r="BC178" s="76">
        <v>69.707282000000006</v>
      </c>
      <c r="BD178" s="76">
        <v>73.440969999999993</v>
      </c>
      <c r="BE178" s="76">
        <v>77.233484000000004</v>
      </c>
      <c r="BF178" s="76">
        <v>63.760199999999998</v>
      </c>
      <c r="BG178" s="76">
        <v>72.915987000000001</v>
      </c>
      <c r="BH178" s="76">
        <v>55.290303000000002</v>
      </c>
      <c r="BI178" s="76">
        <v>54.723258000000001</v>
      </c>
      <c r="BJ178" s="76">
        <v>57.499690999999999</v>
      </c>
      <c r="BK178" s="76">
        <v>52.894258000000001</v>
      </c>
      <c r="BL178" s="76">
        <v>55.616171000000001</v>
      </c>
      <c r="BM178" s="76">
        <v>53.810608000000002</v>
      </c>
      <c r="BN178" s="76">
        <v>59.558207000000003</v>
      </c>
      <c r="BO178" s="91">
        <f t="shared" si="77"/>
        <v>60.830833100623671</v>
      </c>
    </row>
    <row r="179" spans="1:67" hidden="1" x14ac:dyDescent="0.3">
      <c r="A179" s="93">
        <v>39479</v>
      </c>
      <c r="B179" s="84" t="s">
        <v>44</v>
      </c>
      <c r="C179" s="84" t="s">
        <v>44</v>
      </c>
      <c r="D179" s="84" t="s">
        <v>44</v>
      </c>
      <c r="E179" s="84">
        <v>488023630</v>
      </c>
      <c r="F179" s="84">
        <v>267308267</v>
      </c>
      <c r="G179" s="84" t="s">
        <v>44</v>
      </c>
      <c r="H179" s="84" t="s">
        <v>44</v>
      </c>
      <c r="I179" s="84" t="s">
        <v>44</v>
      </c>
      <c r="J179" s="84" t="s">
        <v>44</v>
      </c>
      <c r="K179" s="84">
        <v>38561498</v>
      </c>
      <c r="L179" s="84" t="s">
        <v>44</v>
      </c>
      <c r="M179" s="84" t="s">
        <v>44</v>
      </c>
      <c r="N179" s="84" t="s">
        <v>44</v>
      </c>
      <c r="P179" s="86">
        <v>39479</v>
      </c>
      <c r="Q179" s="87" t="str">
        <f t="shared" si="69"/>
        <v>N/E</v>
      </c>
      <c r="R179" s="87" t="str">
        <f t="shared" si="70"/>
        <v>N/E</v>
      </c>
      <c r="S179" s="87">
        <f t="shared" si="71"/>
        <v>799885747.98892617</v>
      </c>
      <c r="T179" s="87">
        <f t="shared" si="72"/>
        <v>438126475.74650967</v>
      </c>
      <c r="U179" s="87" t="str">
        <f t="shared" si="73"/>
        <v>N/E</v>
      </c>
      <c r="V179" s="87" t="str">
        <f t="shared" si="74"/>
        <v>N/E</v>
      </c>
      <c r="W179" s="87" t="str">
        <f t="shared" si="75"/>
        <v>N/E</v>
      </c>
      <c r="X179" s="87" t="str">
        <f t="shared" si="76"/>
        <v>N/E</v>
      </c>
      <c r="AV179" s="86">
        <v>39479</v>
      </c>
      <c r="AW179" s="76">
        <v>65.544833999999994</v>
      </c>
      <c r="AX179" s="76">
        <v>69.233883000000006</v>
      </c>
      <c r="AY179" s="76">
        <v>65.544833999999994</v>
      </c>
      <c r="AZ179" s="76">
        <v>69.233883000000006</v>
      </c>
      <c r="BA179" s="76">
        <v>64.293271000000004</v>
      </c>
      <c r="BB179" s="76">
        <v>57.894043000000003</v>
      </c>
      <c r="BC179" s="76">
        <v>69.971649999999997</v>
      </c>
      <c r="BD179" s="76">
        <v>73.757458999999997</v>
      </c>
      <c r="BE179" s="76">
        <v>77.682489000000004</v>
      </c>
      <c r="BF179" s="76">
        <v>63.879772000000003</v>
      </c>
      <c r="BG179" s="76">
        <v>73.187087000000005</v>
      </c>
      <c r="BH179" s="76">
        <v>55.212040999999999</v>
      </c>
      <c r="BI179" s="76">
        <v>53.773744999999998</v>
      </c>
      <c r="BJ179" s="76">
        <v>54.813381</v>
      </c>
      <c r="BK179" s="76">
        <v>53.016483999999998</v>
      </c>
      <c r="BL179" s="76">
        <v>56.078980999999999</v>
      </c>
      <c r="BM179" s="76">
        <v>54.027242999999999</v>
      </c>
      <c r="BN179" s="76">
        <v>60.510356999999999</v>
      </c>
      <c r="BO179" s="91">
        <f t="shared" si="77"/>
        <v>61.011667132086011</v>
      </c>
    </row>
    <row r="180" spans="1:67" hidden="1" x14ac:dyDescent="0.3">
      <c r="A180" s="94">
        <v>39508</v>
      </c>
      <c r="B180" s="84" t="s">
        <v>44</v>
      </c>
      <c r="C180" s="84" t="s">
        <v>44</v>
      </c>
      <c r="D180" s="84" t="s">
        <v>44</v>
      </c>
      <c r="E180" s="84">
        <v>493098795</v>
      </c>
      <c r="F180" s="84">
        <v>268042017</v>
      </c>
      <c r="G180" s="84" t="s">
        <v>44</v>
      </c>
      <c r="H180" s="84" t="s">
        <v>44</v>
      </c>
      <c r="I180" s="84" t="s">
        <v>44</v>
      </c>
      <c r="J180" s="84" t="s">
        <v>44</v>
      </c>
      <c r="K180" s="84">
        <v>38437495</v>
      </c>
      <c r="L180" s="84" t="s">
        <v>44</v>
      </c>
      <c r="M180" s="84" t="s">
        <v>44</v>
      </c>
      <c r="N180" s="84" t="s">
        <v>44</v>
      </c>
      <c r="P180" s="86">
        <v>39508</v>
      </c>
      <c r="Q180" s="87" t="str">
        <f t="shared" si="69"/>
        <v>N/E</v>
      </c>
      <c r="R180" s="87" t="str">
        <f t="shared" si="70"/>
        <v>N/E</v>
      </c>
      <c r="S180" s="87">
        <f t="shared" si="71"/>
        <v>802388533.88670385</v>
      </c>
      <c r="T180" s="87">
        <f t="shared" si="72"/>
        <v>436167849.56991214</v>
      </c>
      <c r="U180" s="87" t="str">
        <f t="shared" si="73"/>
        <v>N/E</v>
      </c>
      <c r="V180" s="87" t="str">
        <f t="shared" si="74"/>
        <v>N/E</v>
      </c>
      <c r="W180" s="87" t="str">
        <f t="shared" si="75"/>
        <v>N/E</v>
      </c>
      <c r="X180" s="87" t="str">
        <f t="shared" si="76"/>
        <v>N/E</v>
      </c>
      <c r="AV180" s="86">
        <v>39508</v>
      </c>
      <c r="AW180" s="76">
        <v>66.019891000000001</v>
      </c>
      <c r="AX180" s="76">
        <v>69.571476000000004</v>
      </c>
      <c r="AY180" s="76">
        <v>66.019891000000001</v>
      </c>
      <c r="AZ180" s="76">
        <v>69.571476000000004</v>
      </c>
      <c r="BA180" s="76">
        <v>64.644617999999994</v>
      </c>
      <c r="BB180" s="76">
        <v>58.305109000000002</v>
      </c>
      <c r="BC180" s="76">
        <v>70.262946999999997</v>
      </c>
      <c r="BD180" s="76">
        <v>74.080158999999995</v>
      </c>
      <c r="BE180" s="76">
        <v>77.947878000000003</v>
      </c>
      <c r="BF180" s="76">
        <v>63.946080000000002</v>
      </c>
      <c r="BG180" s="76">
        <v>73.659316000000004</v>
      </c>
      <c r="BH180" s="76">
        <v>56.046576999999999</v>
      </c>
      <c r="BI180" s="76">
        <v>55.023006000000002</v>
      </c>
      <c r="BJ180" s="76">
        <v>56.842792000000003</v>
      </c>
      <c r="BK180" s="76">
        <v>53.782542999999997</v>
      </c>
      <c r="BL180" s="76">
        <v>56.655583</v>
      </c>
      <c r="BM180" s="76">
        <v>54.485104</v>
      </c>
      <c r="BN180" s="76">
        <v>61.325373999999996</v>
      </c>
      <c r="BO180" s="91">
        <f t="shared" si="77"/>
        <v>61.453868565577594</v>
      </c>
    </row>
    <row r="181" spans="1:67" hidden="1" x14ac:dyDescent="0.3">
      <c r="A181" s="95">
        <v>39539</v>
      </c>
      <c r="B181" s="84" t="s">
        <v>44</v>
      </c>
      <c r="C181" s="84" t="s">
        <v>44</v>
      </c>
      <c r="D181" s="84" t="s">
        <v>44</v>
      </c>
      <c r="E181" s="84">
        <v>496211868</v>
      </c>
      <c r="F181" s="84">
        <v>272028891</v>
      </c>
      <c r="G181" s="84" t="s">
        <v>44</v>
      </c>
      <c r="H181" s="84" t="s">
        <v>44</v>
      </c>
      <c r="I181" s="84" t="s">
        <v>44</v>
      </c>
      <c r="J181" s="84" t="s">
        <v>44</v>
      </c>
      <c r="K181" s="84">
        <v>38302320</v>
      </c>
      <c r="L181" s="84" t="s">
        <v>44</v>
      </c>
      <c r="M181" s="84" t="s">
        <v>44</v>
      </c>
      <c r="N181" s="84" t="s">
        <v>44</v>
      </c>
      <c r="P181" s="86">
        <v>39539</v>
      </c>
      <c r="Q181" s="87" t="str">
        <f t="shared" si="69"/>
        <v>N/E</v>
      </c>
      <c r="R181" s="87" t="str">
        <f t="shared" si="70"/>
        <v>N/E</v>
      </c>
      <c r="S181" s="87">
        <f t="shared" si="71"/>
        <v>805620956.10365081</v>
      </c>
      <c r="T181" s="87">
        <f t="shared" si="72"/>
        <v>441650410.61701453</v>
      </c>
      <c r="U181" s="87" t="str">
        <f t="shared" si="73"/>
        <v>N/E</v>
      </c>
      <c r="V181" s="87" t="str">
        <f t="shared" si="74"/>
        <v>N/E</v>
      </c>
      <c r="W181" s="87" t="str">
        <f t="shared" si="75"/>
        <v>N/E</v>
      </c>
      <c r="X181" s="87" t="str">
        <f t="shared" si="76"/>
        <v>N/E</v>
      </c>
      <c r="AV181" s="86">
        <v>39539</v>
      </c>
      <c r="AW181" s="76">
        <v>66.170126999999994</v>
      </c>
      <c r="AX181" s="76">
        <v>69.845045999999996</v>
      </c>
      <c r="AY181" s="76">
        <v>66.170126999999994</v>
      </c>
      <c r="AZ181" s="76">
        <v>69.845045999999996</v>
      </c>
      <c r="BA181" s="76">
        <v>65.031745999999998</v>
      </c>
      <c r="BB181" s="76">
        <v>58.907812</v>
      </c>
      <c r="BC181" s="76">
        <v>70.439841999999999</v>
      </c>
      <c r="BD181" s="76">
        <v>74.241667000000007</v>
      </c>
      <c r="BE181" s="76">
        <v>78.244427999999999</v>
      </c>
      <c r="BF181" s="76">
        <v>64.024236000000002</v>
      </c>
      <c r="BG181" s="76">
        <v>73.729991999999996</v>
      </c>
      <c r="BH181" s="76">
        <v>55.869438000000002</v>
      </c>
      <c r="BI181" s="76">
        <v>55.881256</v>
      </c>
      <c r="BJ181" s="76">
        <v>58.364877999999997</v>
      </c>
      <c r="BK181" s="76">
        <v>54.230074999999999</v>
      </c>
      <c r="BL181" s="76">
        <v>55.835565000000003</v>
      </c>
      <c r="BM181" s="76">
        <v>53.126041999999998</v>
      </c>
      <c r="BN181" s="76">
        <v>61.564453999999998</v>
      </c>
      <c r="BO181" s="91">
        <f t="shared" si="77"/>
        <v>61.593714046355764</v>
      </c>
    </row>
    <row r="182" spans="1:67" hidden="1" x14ac:dyDescent="0.3">
      <c r="A182" s="96">
        <v>39569</v>
      </c>
      <c r="B182" s="84" t="s">
        <v>44</v>
      </c>
      <c r="C182" s="84" t="s">
        <v>44</v>
      </c>
      <c r="D182" s="84" t="s">
        <v>44</v>
      </c>
      <c r="E182" s="84">
        <v>498968026</v>
      </c>
      <c r="F182" s="84">
        <v>276689281</v>
      </c>
      <c r="G182" s="84" t="s">
        <v>44</v>
      </c>
      <c r="H182" s="84" t="s">
        <v>44</v>
      </c>
      <c r="I182" s="84" t="s">
        <v>44</v>
      </c>
      <c r="J182" s="84" t="s">
        <v>44</v>
      </c>
      <c r="K182" s="84">
        <v>38146861</v>
      </c>
      <c r="L182" s="84" t="s">
        <v>44</v>
      </c>
      <c r="M182" s="84" t="s">
        <v>44</v>
      </c>
      <c r="N182" s="84" t="s">
        <v>44</v>
      </c>
      <c r="P182" s="86">
        <v>39569</v>
      </c>
      <c r="Q182" s="87" t="str">
        <f t="shared" si="69"/>
        <v>N/E</v>
      </c>
      <c r="R182" s="87" t="str">
        <f t="shared" si="70"/>
        <v>N/E</v>
      </c>
      <c r="S182" s="87">
        <f t="shared" si="71"/>
        <v>810971891.22256458</v>
      </c>
      <c r="T182" s="87">
        <f t="shared" si="72"/>
        <v>449702621.81405103</v>
      </c>
      <c r="U182" s="87" t="str">
        <f t="shared" si="73"/>
        <v>N/E</v>
      </c>
      <c r="V182" s="87" t="str">
        <f t="shared" si="74"/>
        <v>N/E</v>
      </c>
      <c r="W182" s="87" t="str">
        <f t="shared" si="75"/>
        <v>N/E</v>
      </c>
      <c r="X182" s="87" t="str">
        <f t="shared" si="76"/>
        <v>N/E</v>
      </c>
      <c r="AV182" s="86">
        <v>39569</v>
      </c>
      <c r="AW182" s="76">
        <v>66.098635000000002</v>
      </c>
      <c r="AX182" s="76">
        <v>70.178061999999997</v>
      </c>
      <c r="AY182" s="76">
        <v>66.098635000000002</v>
      </c>
      <c r="AZ182" s="76">
        <v>70.178061999999997</v>
      </c>
      <c r="BA182" s="76">
        <v>65.474264000000005</v>
      </c>
      <c r="BB182" s="76">
        <v>59.596525999999997</v>
      </c>
      <c r="BC182" s="76">
        <v>70.642263</v>
      </c>
      <c r="BD182" s="76">
        <v>74.466322000000005</v>
      </c>
      <c r="BE182" s="76">
        <v>78.569426000000007</v>
      </c>
      <c r="BF182" s="76">
        <v>64.083806999999993</v>
      </c>
      <c r="BG182" s="76">
        <v>73.926827000000003</v>
      </c>
      <c r="BH182" s="76">
        <v>54.728749000000001</v>
      </c>
      <c r="BI182" s="76">
        <v>55.163970999999997</v>
      </c>
      <c r="BJ182" s="76">
        <v>55.889378000000001</v>
      </c>
      <c r="BK182" s="76">
        <v>54.597217000000001</v>
      </c>
      <c r="BL182" s="76">
        <v>54.432488999999997</v>
      </c>
      <c r="BM182" s="76">
        <v>50.994858000000001</v>
      </c>
      <c r="BN182" s="76">
        <v>61.589945</v>
      </c>
      <c r="BO182" s="91">
        <f t="shared" si="77"/>
        <v>61.527166527040869</v>
      </c>
    </row>
    <row r="183" spans="1:67" hidden="1" x14ac:dyDescent="0.3">
      <c r="A183" s="97">
        <v>39600</v>
      </c>
      <c r="B183" s="84" t="s">
        <v>44</v>
      </c>
      <c r="C183" s="84" t="s">
        <v>44</v>
      </c>
      <c r="D183" s="84" t="s">
        <v>44</v>
      </c>
      <c r="E183" s="84">
        <v>501689810</v>
      </c>
      <c r="F183" s="84">
        <v>280515891</v>
      </c>
      <c r="G183" s="84" t="s">
        <v>44</v>
      </c>
      <c r="H183" s="84" t="s">
        <v>44</v>
      </c>
      <c r="I183" s="84" t="s">
        <v>44</v>
      </c>
      <c r="J183" s="84" t="s">
        <v>44</v>
      </c>
      <c r="K183" s="84">
        <v>38005436</v>
      </c>
      <c r="L183" s="84" t="s">
        <v>44</v>
      </c>
      <c r="M183" s="84" t="s">
        <v>44</v>
      </c>
      <c r="N183" s="84" t="s">
        <v>44</v>
      </c>
      <c r="P183" s="86">
        <v>39600</v>
      </c>
      <c r="Q183" s="87" t="str">
        <f t="shared" si="69"/>
        <v>N/E</v>
      </c>
      <c r="R183" s="87" t="str">
        <f t="shared" si="70"/>
        <v>N/E</v>
      </c>
      <c r="S183" s="87">
        <f t="shared" si="71"/>
        <v>812035193.55130899</v>
      </c>
      <c r="T183" s="87">
        <f t="shared" si="72"/>
        <v>454043058.68282014</v>
      </c>
      <c r="U183" s="87" t="str">
        <f t="shared" si="73"/>
        <v>N/E</v>
      </c>
      <c r="V183" s="87" t="str">
        <f t="shared" si="74"/>
        <v>N/E</v>
      </c>
      <c r="W183" s="87" t="str">
        <f t="shared" si="75"/>
        <v>N/E</v>
      </c>
      <c r="X183" s="87" t="str">
        <f t="shared" si="76"/>
        <v>N/E</v>
      </c>
      <c r="AV183" s="86">
        <v>39600</v>
      </c>
      <c r="AW183" s="76">
        <v>66.372168000000002</v>
      </c>
      <c r="AX183" s="76">
        <v>70.507677999999999</v>
      </c>
      <c r="AY183" s="76">
        <v>66.372168000000002</v>
      </c>
      <c r="AZ183" s="76">
        <v>70.507677999999999</v>
      </c>
      <c r="BA183" s="76">
        <v>65.792739999999995</v>
      </c>
      <c r="BB183" s="76">
        <v>60.003622999999997</v>
      </c>
      <c r="BC183" s="76">
        <v>70.873131000000001</v>
      </c>
      <c r="BD183" s="76">
        <v>74.805385000000001</v>
      </c>
      <c r="BE183" s="76">
        <v>78.796727000000004</v>
      </c>
      <c r="BF183" s="76">
        <v>64.188655999999995</v>
      </c>
      <c r="BG183" s="76">
        <v>74.455535999999995</v>
      </c>
      <c r="BH183" s="76">
        <v>54.851548000000001</v>
      </c>
      <c r="BI183" s="76">
        <v>55.012278999999999</v>
      </c>
      <c r="BJ183" s="76">
        <v>55.331539999999997</v>
      </c>
      <c r="BK183" s="76">
        <v>54.695995000000003</v>
      </c>
      <c r="BL183" s="76">
        <v>54.725684000000001</v>
      </c>
      <c r="BM183" s="76">
        <v>51.418306999999999</v>
      </c>
      <c r="BN183" s="76">
        <v>61.627865</v>
      </c>
      <c r="BO183" s="91">
        <f t="shared" si="77"/>
        <v>61.781781625244349</v>
      </c>
    </row>
    <row r="184" spans="1:67" hidden="1" x14ac:dyDescent="0.3">
      <c r="A184" s="98">
        <v>39630</v>
      </c>
      <c r="B184" s="84" t="s">
        <v>44</v>
      </c>
      <c r="C184" s="84" t="s">
        <v>44</v>
      </c>
      <c r="D184" s="84" t="s">
        <v>44</v>
      </c>
      <c r="E184" s="84">
        <v>499311451</v>
      </c>
      <c r="F184" s="84">
        <v>285421888</v>
      </c>
      <c r="G184" s="84" t="s">
        <v>44</v>
      </c>
      <c r="H184" s="84" t="s">
        <v>44</v>
      </c>
      <c r="I184" s="84" t="s">
        <v>44</v>
      </c>
      <c r="J184" s="84" t="s">
        <v>44</v>
      </c>
      <c r="K184" s="84">
        <v>37812836</v>
      </c>
      <c r="L184" s="84" t="s">
        <v>44</v>
      </c>
      <c r="M184" s="84" t="s">
        <v>44</v>
      </c>
      <c r="N184" s="84" t="s">
        <v>44</v>
      </c>
      <c r="P184" s="86">
        <v>39630</v>
      </c>
      <c r="Q184" s="87" t="str">
        <f t="shared" si="69"/>
        <v>N/E</v>
      </c>
      <c r="R184" s="87" t="str">
        <f t="shared" si="70"/>
        <v>N/E</v>
      </c>
      <c r="S184" s="87">
        <f t="shared" si="71"/>
        <v>803706538.04567218</v>
      </c>
      <c r="T184" s="87">
        <f t="shared" si="72"/>
        <v>459423546.22053242</v>
      </c>
      <c r="U184" s="87" t="str">
        <f t="shared" si="73"/>
        <v>N/E</v>
      </c>
      <c r="V184" s="87" t="str">
        <f t="shared" si="74"/>
        <v>N/E</v>
      </c>
      <c r="W184" s="87" t="str">
        <f t="shared" si="75"/>
        <v>N/E</v>
      </c>
      <c r="X184" s="87" t="str">
        <f t="shared" si="76"/>
        <v>N/E</v>
      </c>
      <c r="AV184" s="86">
        <v>39630</v>
      </c>
      <c r="AW184" s="76">
        <v>66.742058999999998</v>
      </c>
      <c r="AX184" s="76">
        <v>70.790647000000007</v>
      </c>
      <c r="AY184" s="76">
        <v>66.742058999999998</v>
      </c>
      <c r="AZ184" s="76">
        <v>70.790647000000007</v>
      </c>
      <c r="BA184" s="76">
        <v>65.992074000000002</v>
      </c>
      <c r="BB184" s="76">
        <v>60.283057999999997</v>
      </c>
      <c r="BC184" s="76">
        <v>70.993938</v>
      </c>
      <c r="BD184" s="76">
        <v>75.168785999999997</v>
      </c>
      <c r="BE184" s="76">
        <v>79.017494999999997</v>
      </c>
      <c r="BF184" s="76">
        <v>64.301066000000006</v>
      </c>
      <c r="BG184" s="76">
        <v>75.042805999999999</v>
      </c>
      <c r="BH184" s="76">
        <v>55.448251999999997</v>
      </c>
      <c r="BI184" s="76">
        <v>55.846955999999999</v>
      </c>
      <c r="BJ184" s="76">
        <v>56.732475000000001</v>
      </c>
      <c r="BK184" s="76">
        <v>55.180104999999998</v>
      </c>
      <c r="BL184" s="76">
        <v>55.174326999999998</v>
      </c>
      <c r="BM184" s="76">
        <v>51.836219999999997</v>
      </c>
      <c r="BN184" s="76">
        <v>62.140233000000002</v>
      </c>
      <c r="BO184" s="91">
        <f t="shared" si="77"/>
        <v>62.126090477520243</v>
      </c>
    </row>
    <row r="185" spans="1:67" hidden="1" x14ac:dyDescent="0.3">
      <c r="A185" s="101">
        <v>39661</v>
      </c>
      <c r="B185" s="84" t="s">
        <v>44</v>
      </c>
      <c r="C185" s="84" t="s">
        <v>44</v>
      </c>
      <c r="D185" s="84" t="s">
        <v>44</v>
      </c>
      <c r="E185" s="84">
        <v>499492425</v>
      </c>
      <c r="F185" s="84">
        <v>285214756</v>
      </c>
      <c r="G185" s="84" t="s">
        <v>44</v>
      </c>
      <c r="H185" s="84" t="s">
        <v>44</v>
      </c>
      <c r="I185" s="84" t="s">
        <v>44</v>
      </c>
      <c r="J185" s="84" t="s">
        <v>44</v>
      </c>
      <c r="K185" s="84">
        <v>37479251</v>
      </c>
      <c r="L185" s="84" t="s">
        <v>44</v>
      </c>
      <c r="M185" s="84" t="s">
        <v>44</v>
      </c>
      <c r="N185" s="84" t="s">
        <v>44</v>
      </c>
      <c r="P185" s="86">
        <v>39661</v>
      </c>
      <c r="Q185" s="87" t="str">
        <f t="shared" si="69"/>
        <v>N/E</v>
      </c>
      <c r="R185" s="87" t="str">
        <f t="shared" si="70"/>
        <v>N/E</v>
      </c>
      <c r="S185" s="87">
        <f t="shared" si="71"/>
        <v>799381439.98810494</v>
      </c>
      <c r="T185" s="87">
        <f t="shared" si="72"/>
        <v>456454134.12853259</v>
      </c>
      <c r="U185" s="87" t="str">
        <f t="shared" si="73"/>
        <v>N/E</v>
      </c>
      <c r="V185" s="87" t="str">
        <f t="shared" si="74"/>
        <v>N/E</v>
      </c>
      <c r="W185" s="87" t="str">
        <f t="shared" si="75"/>
        <v>N/E</v>
      </c>
      <c r="X185" s="87" t="str">
        <f t="shared" si="76"/>
        <v>N/E</v>
      </c>
      <c r="AV185" s="86">
        <v>39661</v>
      </c>
      <c r="AW185" s="76">
        <v>67.127492000000004</v>
      </c>
      <c r="AX185" s="76">
        <v>71.083044000000001</v>
      </c>
      <c r="AY185" s="76">
        <v>67.127492000000004</v>
      </c>
      <c r="AZ185" s="76">
        <v>71.083044000000001</v>
      </c>
      <c r="BA185" s="76">
        <v>66.392516999999998</v>
      </c>
      <c r="BB185" s="76">
        <v>60.694457999999997</v>
      </c>
      <c r="BC185" s="76">
        <v>71.380870000000002</v>
      </c>
      <c r="BD185" s="76">
        <v>75.354420000000005</v>
      </c>
      <c r="BE185" s="76">
        <v>79.197946999999999</v>
      </c>
      <c r="BF185" s="76">
        <v>64.981182000000004</v>
      </c>
      <c r="BG185" s="76">
        <v>75.034019000000001</v>
      </c>
      <c r="BH185" s="76">
        <v>56.076039999999999</v>
      </c>
      <c r="BI185" s="76">
        <v>56.281331999999999</v>
      </c>
      <c r="BJ185" s="76">
        <v>56.645645000000002</v>
      </c>
      <c r="BK185" s="76">
        <v>55.934542</v>
      </c>
      <c r="BL185" s="76">
        <v>55.921922000000002</v>
      </c>
      <c r="BM185" s="76">
        <v>52.460948000000002</v>
      </c>
      <c r="BN185" s="76">
        <v>63.135551</v>
      </c>
      <c r="BO185" s="91">
        <f t="shared" si="77"/>
        <v>62.484866424648608</v>
      </c>
    </row>
    <row r="186" spans="1:67" hidden="1" x14ac:dyDescent="0.3">
      <c r="A186" s="102">
        <v>39692</v>
      </c>
      <c r="B186" s="84" t="s">
        <v>44</v>
      </c>
      <c r="C186" s="84" t="s">
        <v>44</v>
      </c>
      <c r="D186" s="84" t="s">
        <v>44</v>
      </c>
      <c r="E186" s="84">
        <v>498191684</v>
      </c>
      <c r="F186" s="84">
        <v>288802371</v>
      </c>
      <c r="G186" s="84" t="s">
        <v>44</v>
      </c>
      <c r="H186" s="84" t="s">
        <v>44</v>
      </c>
      <c r="I186" s="84" t="s">
        <v>44</v>
      </c>
      <c r="J186" s="84" t="s">
        <v>44</v>
      </c>
      <c r="K186" s="84">
        <v>37377584</v>
      </c>
      <c r="L186" s="84" t="s">
        <v>44</v>
      </c>
      <c r="M186" s="84" t="s">
        <v>44</v>
      </c>
      <c r="N186" s="84" t="s">
        <v>44</v>
      </c>
      <c r="P186" s="86">
        <v>39692</v>
      </c>
      <c r="Q186" s="87" t="str">
        <f t="shared" si="69"/>
        <v>N/E</v>
      </c>
      <c r="R186" s="87" t="str">
        <f t="shared" si="70"/>
        <v>N/E</v>
      </c>
      <c r="S186" s="87">
        <f t="shared" si="71"/>
        <v>791903293.42064178</v>
      </c>
      <c r="T186" s="87">
        <f t="shared" si="72"/>
        <v>459067375.24464583</v>
      </c>
      <c r="U186" s="87" t="str">
        <f t="shared" si="73"/>
        <v>N/E</v>
      </c>
      <c r="V186" s="87" t="str">
        <f t="shared" si="74"/>
        <v>N/E</v>
      </c>
      <c r="W186" s="87" t="str">
        <f t="shared" si="75"/>
        <v>N/E</v>
      </c>
      <c r="X186" s="87" t="str">
        <f t="shared" si="76"/>
        <v>N/E</v>
      </c>
      <c r="AV186" s="86">
        <v>39692</v>
      </c>
      <c r="AW186" s="76">
        <v>67.584935000000002</v>
      </c>
      <c r="AX186" s="76">
        <v>71.497967000000003</v>
      </c>
      <c r="AY186" s="76">
        <v>67.584935000000002</v>
      </c>
      <c r="AZ186" s="76">
        <v>71.497967000000003</v>
      </c>
      <c r="BA186" s="76">
        <v>66.728430000000003</v>
      </c>
      <c r="BB186" s="76">
        <v>61.015887999999997</v>
      </c>
      <c r="BC186" s="76">
        <v>71.728222000000002</v>
      </c>
      <c r="BD186" s="76">
        <v>75.844688000000005</v>
      </c>
      <c r="BE186" s="76">
        <v>79.369234000000006</v>
      </c>
      <c r="BF186" s="76">
        <v>67.203764000000007</v>
      </c>
      <c r="BG186" s="76">
        <v>75.116784999999993</v>
      </c>
      <c r="BH186" s="76">
        <v>56.641451000000004</v>
      </c>
      <c r="BI186" s="76">
        <v>56.883425000000003</v>
      </c>
      <c r="BJ186" s="76">
        <v>57.633301000000003</v>
      </c>
      <c r="BK186" s="76">
        <v>56.29786</v>
      </c>
      <c r="BL186" s="76">
        <v>56.464286000000001</v>
      </c>
      <c r="BM186" s="76">
        <v>52.853881999999999</v>
      </c>
      <c r="BN186" s="76">
        <v>63.976712999999997</v>
      </c>
      <c r="BO186" s="91">
        <f t="shared" si="77"/>
        <v>62.910672065531045</v>
      </c>
    </row>
    <row r="187" spans="1:67" hidden="1" x14ac:dyDescent="0.3">
      <c r="A187" s="103">
        <v>39722</v>
      </c>
      <c r="B187" s="84" t="s">
        <v>44</v>
      </c>
      <c r="C187" s="84" t="s">
        <v>44</v>
      </c>
      <c r="D187" s="84" t="s">
        <v>44</v>
      </c>
      <c r="E187" s="84">
        <v>496058713</v>
      </c>
      <c r="F187" s="84">
        <v>294410648</v>
      </c>
      <c r="G187" s="84" t="s">
        <v>44</v>
      </c>
      <c r="H187" s="84" t="s">
        <v>44</v>
      </c>
      <c r="I187" s="84" t="s">
        <v>44</v>
      </c>
      <c r="J187" s="84" t="s">
        <v>44</v>
      </c>
      <c r="K187" s="84">
        <v>37170083</v>
      </c>
      <c r="L187" s="84" t="s">
        <v>44</v>
      </c>
      <c r="M187" s="84" t="s">
        <v>44</v>
      </c>
      <c r="N187" s="84" t="s">
        <v>44</v>
      </c>
      <c r="P187" s="86">
        <v>39722</v>
      </c>
      <c r="Q187" s="87" t="str">
        <f t="shared" si="69"/>
        <v>N/E</v>
      </c>
      <c r="R187" s="87" t="str">
        <f t="shared" si="70"/>
        <v>N/E</v>
      </c>
      <c r="S187" s="87">
        <f t="shared" si="71"/>
        <v>783175941.12840939</v>
      </c>
      <c r="T187" s="87">
        <f t="shared" si="72"/>
        <v>464814608.19664073</v>
      </c>
      <c r="U187" s="87" t="str">
        <f t="shared" si="73"/>
        <v>N/E</v>
      </c>
      <c r="V187" s="87" t="str">
        <f t="shared" si="74"/>
        <v>N/E</v>
      </c>
      <c r="W187" s="87" t="str">
        <f t="shared" si="75"/>
        <v>N/E</v>
      </c>
      <c r="X187" s="87" t="str">
        <f t="shared" si="76"/>
        <v>N/E</v>
      </c>
      <c r="AV187" s="86">
        <v>39722</v>
      </c>
      <c r="AW187" s="76">
        <v>68.045485999999997</v>
      </c>
      <c r="AX187" s="76">
        <v>71.702654999999993</v>
      </c>
      <c r="AY187" s="76">
        <v>68.045485999999997</v>
      </c>
      <c r="AZ187" s="76">
        <v>71.702654999999993</v>
      </c>
      <c r="BA187" s="76">
        <v>66.901900999999995</v>
      </c>
      <c r="BB187" s="76">
        <v>61.170504999999999</v>
      </c>
      <c r="BC187" s="76">
        <v>71.918541000000005</v>
      </c>
      <c r="BD187" s="76">
        <v>76.078965999999994</v>
      </c>
      <c r="BE187" s="76">
        <v>79.695071999999996</v>
      </c>
      <c r="BF187" s="76">
        <v>67.209333000000001</v>
      </c>
      <c r="BG187" s="76">
        <v>75.356354999999994</v>
      </c>
      <c r="BH187" s="76">
        <v>57.774667999999998</v>
      </c>
      <c r="BI187" s="76">
        <v>57.520026999999999</v>
      </c>
      <c r="BJ187" s="76">
        <v>58.606183000000001</v>
      </c>
      <c r="BK187" s="76">
        <v>56.725966999999997</v>
      </c>
      <c r="BL187" s="76">
        <v>57.905355999999998</v>
      </c>
      <c r="BM187" s="76">
        <v>54.90737</v>
      </c>
      <c r="BN187" s="76">
        <v>64.217967000000002</v>
      </c>
      <c r="BO187" s="91">
        <f t="shared" si="77"/>
        <v>63.339370753048499</v>
      </c>
    </row>
    <row r="188" spans="1:67" hidden="1" x14ac:dyDescent="0.3">
      <c r="A188" s="104">
        <v>39753</v>
      </c>
      <c r="B188" s="84" t="s">
        <v>44</v>
      </c>
      <c r="C188" s="84" t="s">
        <v>44</v>
      </c>
      <c r="D188" s="84" t="s">
        <v>44</v>
      </c>
      <c r="E188" s="84">
        <v>495590251</v>
      </c>
      <c r="F188" s="84">
        <v>299018700</v>
      </c>
      <c r="G188" s="84" t="s">
        <v>44</v>
      </c>
      <c r="H188" s="84" t="s">
        <v>44</v>
      </c>
      <c r="I188" s="84" t="s">
        <v>44</v>
      </c>
      <c r="J188" s="84" t="s">
        <v>44</v>
      </c>
      <c r="K188" s="84">
        <v>37102974</v>
      </c>
      <c r="L188" s="84" t="s">
        <v>44</v>
      </c>
      <c r="M188" s="84" t="s">
        <v>44</v>
      </c>
      <c r="N188" s="84" t="s">
        <v>44</v>
      </c>
      <c r="P188" s="86">
        <v>39753</v>
      </c>
      <c r="Q188" s="87" t="str">
        <f t="shared" si="69"/>
        <v>N/E</v>
      </c>
      <c r="R188" s="87" t="str">
        <f t="shared" si="70"/>
        <v>N/E</v>
      </c>
      <c r="S188" s="87">
        <f t="shared" si="71"/>
        <v>773642533.83799469</v>
      </c>
      <c r="T188" s="87">
        <f t="shared" si="72"/>
        <v>466783969.75355995</v>
      </c>
      <c r="U188" s="87" t="str">
        <f t="shared" si="73"/>
        <v>N/E</v>
      </c>
      <c r="V188" s="87" t="str">
        <f t="shared" si="74"/>
        <v>N/E</v>
      </c>
      <c r="W188" s="87" t="str">
        <f t="shared" si="75"/>
        <v>N/E</v>
      </c>
      <c r="X188" s="87" t="str">
        <f t="shared" si="76"/>
        <v>N/E</v>
      </c>
      <c r="AV188" s="86">
        <v>39753</v>
      </c>
      <c r="AW188" s="76">
        <v>68.818942000000007</v>
      </c>
      <c r="AX188" s="76">
        <v>72.029105000000001</v>
      </c>
      <c r="AY188" s="76">
        <v>68.818942000000007</v>
      </c>
      <c r="AZ188" s="76">
        <v>72.029105000000001</v>
      </c>
      <c r="BA188" s="76">
        <v>67.308147000000005</v>
      </c>
      <c r="BB188" s="76">
        <v>61.667127999999998</v>
      </c>
      <c r="BC188" s="76">
        <v>72.234840000000005</v>
      </c>
      <c r="BD188" s="76">
        <v>76.326091000000005</v>
      </c>
      <c r="BE188" s="76">
        <v>79.977000000000004</v>
      </c>
      <c r="BF188" s="76">
        <v>67.208793</v>
      </c>
      <c r="BG188" s="76">
        <v>75.667373999999995</v>
      </c>
      <c r="BH188" s="76">
        <v>59.725143000000003</v>
      </c>
      <c r="BI188" s="76">
        <v>59.303424</v>
      </c>
      <c r="BJ188" s="76">
        <v>61.624014000000003</v>
      </c>
      <c r="BK188" s="76">
        <v>57.74521</v>
      </c>
      <c r="BL188" s="76">
        <v>59.958658</v>
      </c>
      <c r="BM188" s="76">
        <v>57.826991999999997</v>
      </c>
      <c r="BN188" s="76">
        <v>64.574122000000003</v>
      </c>
      <c r="BO188" s="91">
        <f t="shared" si="77"/>
        <v>64.059333519501081</v>
      </c>
    </row>
    <row r="189" spans="1:67" hidden="1" x14ac:dyDescent="0.3">
      <c r="A189" s="85">
        <v>39783</v>
      </c>
      <c r="B189" s="84" t="s">
        <v>44</v>
      </c>
      <c r="C189" s="84" t="s">
        <v>44</v>
      </c>
      <c r="D189" s="84" t="s">
        <v>44</v>
      </c>
      <c r="E189" s="84">
        <v>480060053</v>
      </c>
      <c r="F189" s="84">
        <v>296311305</v>
      </c>
      <c r="G189" s="84" t="s">
        <v>44</v>
      </c>
      <c r="H189" s="84" t="s">
        <v>44</v>
      </c>
      <c r="I189" s="84" t="s">
        <v>44</v>
      </c>
      <c r="J189" s="84" t="s">
        <v>44</v>
      </c>
      <c r="K189" s="84">
        <v>36877655</v>
      </c>
      <c r="L189" s="84" t="s">
        <v>44</v>
      </c>
      <c r="M189" s="84" t="s">
        <v>44</v>
      </c>
      <c r="N189" s="84" t="s">
        <v>44</v>
      </c>
      <c r="P189" s="86">
        <v>39783</v>
      </c>
      <c r="Q189" s="87" t="str">
        <f t="shared" si="69"/>
        <v>N/E</v>
      </c>
      <c r="R189" s="87" t="str">
        <f t="shared" si="70"/>
        <v>N/E</v>
      </c>
      <c r="S189" s="87">
        <f t="shared" si="71"/>
        <v>744244760.38216698</v>
      </c>
      <c r="T189" s="87">
        <f t="shared" si="72"/>
        <v>459376144.31803644</v>
      </c>
      <c r="U189" s="87" t="str">
        <f t="shared" si="73"/>
        <v>N/E</v>
      </c>
      <c r="V189" s="87" t="str">
        <f t="shared" si="74"/>
        <v>N/E</v>
      </c>
      <c r="W189" s="87" t="str">
        <f t="shared" si="75"/>
        <v>N/E</v>
      </c>
      <c r="X189" s="87" t="str">
        <f t="shared" si="76"/>
        <v>N/E</v>
      </c>
      <c r="AV189" s="86">
        <v>39783</v>
      </c>
      <c r="AW189" s="76">
        <v>69.295552000000001</v>
      </c>
      <c r="AX189" s="76">
        <v>72.440646999999998</v>
      </c>
      <c r="AY189" s="76">
        <v>69.295552000000001</v>
      </c>
      <c r="AZ189" s="76">
        <v>72.440646999999998</v>
      </c>
      <c r="BA189" s="76">
        <v>67.861270000000005</v>
      </c>
      <c r="BB189" s="76">
        <v>62.514736999999997</v>
      </c>
      <c r="BC189" s="76">
        <v>72.500594000000007</v>
      </c>
      <c r="BD189" s="76">
        <v>76.597610000000003</v>
      </c>
      <c r="BE189" s="76">
        <v>80.071321999999995</v>
      </c>
      <c r="BF189" s="76">
        <v>67.214761999999993</v>
      </c>
      <c r="BG189" s="76">
        <v>76.200942999999995</v>
      </c>
      <c r="BH189" s="76">
        <v>60.369264000000001</v>
      </c>
      <c r="BI189" s="76">
        <v>60.977600000000002</v>
      </c>
      <c r="BJ189" s="76">
        <v>64.074529999999996</v>
      </c>
      <c r="BK189" s="76">
        <v>58.937604999999998</v>
      </c>
      <c r="BL189" s="76">
        <v>59.962823</v>
      </c>
      <c r="BM189" s="76">
        <v>57.751539000000001</v>
      </c>
      <c r="BN189" s="76">
        <v>64.735562000000002</v>
      </c>
      <c r="BO189" s="91">
        <f t="shared" si="77"/>
        <v>64.502980545471473</v>
      </c>
    </row>
    <row r="190" spans="1:67" hidden="1" x14ac:dyDescent="0.3">
      <c r="A190" s="92">
        <v>39814</v>
      </c>
      <c r="B190" s="84" t="s">
        <v>44</v>
      </c>
      <c r="C190" s="84" t="s">
        <v>44</v>
      </c>
      <c r="D190" s="84" t="s">
        <v>44</v>
      </c>
      <c r="E190" s="84">
        <v>478552447</v>
      </c>
      <c r="F190" s="84">
        <v>301634809</v>
      </c>
      <c r="G190" s="84" t="s">
        <v>44</v>
      </c>
      <c r="H190" s="84" t="s">
        <v>44</v>
      </c>
      <c r="I190" s="84" t="s">
        <v>44</v>
      </c>
      <c r="J190" s="84" t="s">
        <v>44</v>
      </c>
      <c r="K190" s="84">
        <v>36813098</v>
      </c>
      <c r="L190" s="84" t="s">
        <v>44</v>
      </c>
      <c r="M190" s="84" t="s">
        <v>44</v>
      </c>
      <c r="N190" s="84" t="s">
        <v>44</v>
      </c>
      <c r="P190" s="86">
        <v>39814</v>
      </c>
      <c r="Q190" s="87" t="str">
        <f t="shared" si="69"/>
        <v>N/E</v>
      </c>
      <c r="R190" s="87" t="str">
        <f t="shared" si="70"/>
        <v>N/E</v>
      </c>
      <c r="S190" s="87">
        <f t="shared" si="71"/>
        <v>740192050.97607708</v>
      </c>
      <c r="T190" s="87">
        <f t="shared" si="72"/>
        <v>466548001.83163053</v>
      </c>
      <c r="U190" s="87" t="str">
        <f t="shared" si="73"/>
        <v>N/E</v>
      </c>
      <c r="V190" s="87" t="str">
        <f t="shared" si="74"/>
        <v>N/E</v>
      </c>
      <c r="W190" s="87" t="str">
        <f t="shared" si="75"/>
        <v>N/E</v>
      </c>
      <c r="X190" s="87" t="str">
        <f t="shared" si="76"/>
        <v>N/E</v>
      </c>
      <c r="AV190" s="86">
        <v>39814</v>
      </c>
      <c r="AW190" s="76">
        <v>69.456148999999996</v>
      </c>
      <c r="AX190" s="76">
        <v>72.758819000000003</v>
      </c>
      <c r="AY190" s="76">
        <v>69.456148999999996</v>
      </c>
      <c r="AZ190" s="76">
        <v>72.758819000000003</v>
      </c>
      <c r="BA190" s="76">
        <v>68.404540999999995</v>
      </c>
      <c r="BB190" s="76">
        <v>63.201455000000003</v>
      </c>
      <c r="BC190" s="76">
        <v>72.901855999999995</v>
      </c>
      <c r="BD190" s="76">
        <v>76.694618000000006</v>
      </c>
      <c r="BE190" s="76">
        <v>80.287560999999997</v>
      </c>
      <c r="BF190" s="76">
        <v>67.366502999999994</v>
      </c>
      <c r="BG190" s="76">
        <v>76.167298000000002</v>
      </c>
      <c r="BH190" s="76">
        <v>60.111710000000002</v>
      </c>
      <c r="BI190" s="76">
        <v>60.563084000000003</v>
      </c>
      <c r="BJ190" s="76">
        <v>61.474460000000001</v>
      </c>
      <c r="BK190" s="76">
        <v>59.870049999999999</v>
      </c>
      <c r="BL190" s="76">
        <v>59.802861999999998</v>
      </c>
      <c r="BM190" s="76">
        <v>56.931376999999998</v>
      </c>
      <c r="BN190" s="76">
        <v>65.878454000000005</v>
      </c>
      <c r="BO190" s="91">
        <f t="shared" si="77"/>
        <v>64.652470445871728</v>
      </c>
    </row>
    <row r="191" spans="1:67" hidden="1" x14ac:dyDescent="0.3">
      <c r="A191" s="93">
        <v>39845</v>
      </c>
      <c r="B191" s="84" t="s">
        <v>44</v>
      </c>
      <c r="C191" s="84" t="s">
        <v>44</v>
      </c>
      <c r="D191" s="84" t="s">
        <v>44</v>
      </c>
      <c r="E191" s="84">
        <v>461799125</v>
      </c>
      <c r="F191" s="84">
        <v>303547945</v>
      </c>
      <c r="G191" s="84" t="s">
        <v>44</v>
      </c>
      <c r="H191" s="84" t="s">
        <v>44</v>
      </c>
      <c r="I191" s="84" t="s">
        <v>44</v>
      </c>
      <c r="J191" s="84" t="s">
        <v>44</v>
      </c>
      <c r="K191" s="84">
        <v>36719938</v>
      </c>
      <c r="L191" s="84" t="s">
        <v>44</v>
      </c>
      <c r="M191" s="84" t="s">
        <v>44</v>
      </c>
      <c r="N191" s="84" t="s">
        <v>44</v>
      </c>
      <c r="P191" s="86">
        <v>39845</v>
      </c>
      <c r="Q191" s="87" t="str">
        <f t="shared" si="69"/>
        <v>N/E</v>
      </c>
      <c r="R191" s="87" t="str">
        <f t="shared" si="70"/>
        <v>N/E</v>
      </c>
      <c r="S191" s="87">
        <f t="shared" si="71"/>
        <v>712705654.75953603</v>
      </c>
      <c r="T191" s="87">
        <f t="shared" si="72"/>
        <v>468472816.81648189</v>
      </c>
      <c r="U191" s="87" t="str">
        <f t="shared" si="73"/>
        <v>N/E</v>
      </c>
      <c r="V191" s="87" t="str">
        <f t="shared" si="74"/>
        <v>N/E</v>
      </c>
      <c r="W191" s="87" t="str">
        <f t="shared" si="75"/>
        <v>N/E</v>
      </c>
      <c r="X191" s="87" t="str">
        <f t="shared" si="76"/>
        <v>N/E</v>
      </c>
      <c r="AV191" s="86">
        <v>39845</v>
      </c>
      <c r="AW191" s="76">
        <v>69.609493999999998</v>
      </c>
      <c r="AX191" s="76">
        <v>73.097273999999999</v>
      </c>
      <c r="AY191" s="76">
        <v>69.609493999999998</v>
      </c>
      <c r="AZ191" s="76">
        <v>73.097273999999999</v>
      </c>
      <c r="BA191" s="76">
        <v>68.811909</v>
      </c>
      <c r="BB191" s="76">
        <v>63.391278999999997</v>
      </c>
      <c r="BC191" s="76">
        <v>73.515443000000005</v>
      </c>
      <c r="BD191" s="76">
        <v>76.964320000000001</v>
      </c>
      <c r="BE191" s="76">
        <v>80.706755999999999</v>
      </c>
      <c r="BF191" s="76">
        <v>67.634135999999998</v>
      </c>
      <c r="BG191" s="76">
        <v>76.299390000000002</v>
      </c>
      <c r="BH191" s="76">
        <v>59.774220999999997</v>
      </c>
      <c r="BI191" s="76">
        <v>59.732123000000001</v>
      </c>
      <c r="BJ191" s="76">
        <v>58.008197000000003</v>
      </c>
      <c r="BK191" s="76">
        <v>60.663949000000002</v>
      </c>
      <c r="BL191" s="76">
        <v>59.771974</v>
      </c>
      <c r="BM191" s="76">
        <v>56.710478000000002</v>
      </c>
      <c r="BN191" s="76">
        <v>66.222639999999998</v>
      </c>
      <c r="BO191" s="91">
        <f t="shared" si="77"/>
        <v>64.795209904123624</v>
      </c>
    </row>
    <row r="192" spans="1:67" hidden="1" x14ac:dyDescent="0.3">
      <c r="A192" s="94">
        <v>39873</v>
      </c>
      <c r="B192" s="84" t="s">
        <v>44</v>
      </c>
      <c r="C192" s="84" t="s">
        <v>44</v>
      </c>
      <c r="D192" s="84" t="s">
        <v>44</v>
      </c>
      <c r="E192" s="84">
        <v>455232675</v>
      </c>
      <c r="F192" s="84">
        <v>307971723</v>
      </c>
      <c r="G192" s="84" t="s">
        <v>44</v>
      </c>
      <c r="H192" s="84" t="s">
        <v>44</v>
      </c>
      <c r="I192" s="84" t="s">
        <v>44</v>
      </c>
      <c r="J192" s="84" t="s">
        <v>44</v>
      </c>
      <c r="K192" s="84">
        <v>36553665</v>
      </c>
      <c r="L192" s="84" t="s">
        <v>44</v>
      </c>
      <c r="M192" s="84" t="s">
        <v>44</v>
      </c>
      <c r="N192" s="84" t="s">
        <v>44</v>
      </c>
      <c r="P192" s="86">
        <v>39873</v>
      </c>
      <c r="Q192" s="87" t="str">
        <f t="shared" si="69"/>
        <v>N/E</v>
      </c>
      <c r="R192" s="87" t="str">
        <f t="shared" si="70"/>
        <v>N/E</v>
      </c>
      <c r="S192" s="87">
        <f t="shared" si="71"/>
        <v>698552795.35623157</v>
      </c>
      <c r="T192" s="87">
        <f t="shared" si="72"/>
        <v>472581428.80961925</v>
      </c>
      <c r="U192" s="87" t="str">
        <f t="shared" si="73"/>
        <v>N/E</v>
      </c>
      <c r="V192" s="87" t="str">
        <f t="shared" si="74"/>
        <v>N/E</v>
      </c>
      <c r="W192" s="87" t="str">
        <f t="shared" si="75"/>
        <v>N/E</v>
      </c>
      <c r="X192" s="87" t="str">
        <f t="shared" si="76"/>
        <v>N/E</v>
      </c>
      <c r="AV192" s="86">
        <v>39873</v>
      </c>
      <c r="AW192" s="76">
        <v>70.009950000000003</v>
      </c>
      <c r="AX192" s="76">
        <v>73.473849000000001</v>
      </c>
      <c r="AY192" s="76">
        <v>70.009950000000003</v>
      </c>
      <c r="AZ192" s="76">
        <v>73.473849000000001</v>
      </c>
      <c r="BA192" s="76">
        <v>69.261565000000004</v>
      </c>
      <c r="BB192" s="76">
        <v>63.792062000000001</v>
      </c>
      <c r="BC192" s="76">
        <v>74.008776999999995</v>
      </c>
      <c r="BD192" s="76">
        <v>77.267905999999996</v>
      </c>
      <c r="BE192" s="76">
        <v>81.024972000000005</v>
      </c>
      <c r="BF192" s="76">
        <v>67.676383999999999</v>
      </c>
      <c r="BG192" s="76">
        <v>76.689785000000001</v>
      </c>
      <c r="BH192" s="76">
        <v>60.234713999999997</v>
      </c>
      <c r="BI192" s="76">
        <v>60.865189999999998</v>
      </c>
      <c r="BJ192" s="76">
        <v>59.314421000000003</v>
      </c>
      <c r="BK192" s="76">
        <v>61.687907000000003</v>
      </c>
      <c r="BL192" s="76">
        <v>59.814588000000001</v>
      </c>
      <c r="BM192" s="76">
        <v>56.745153000000002</v>
      </c>
      <c r="BN192" s="76">
        <v>66.281221000000002</v>
      </c>
      <c r="BO192" s="91">
        <f t="shared" si="77"/>
        <v>65.167969840826586</v>
      </c>
    </row>
    <row r="193" spans="1:67" hidden="1" x14ac:dyDescent="0.3">
      <c r="A193" s="95">
        <v>39904</v>
      </c>
      <c r="B193" s="84" t="s">
        <v>44</v>
      </c>
      <c r="C193" s="84" t="s">
        <v>44</v>
      </c>
      <c r="D193" s="84" t="s">
        <v>44</v>
      </c>
      <c r="E193" s="84">
        <v>447376964</v>
      </c>
      <c r="F193" s="84">
        <v>309659111</v>
      </c>
      <c r="G193" s="84" t="s">
        <v>44</v>
      </c>
      <c r="H193" s="84" t="s">
        <v>44</v>
      </c>
      <c r="I193" s="84" t="s">
        <v>44</v>
      </c>
      <c r="J193" s="84" t="s">
        <v>44</v>
      </c>
      <c r="K193" s="84">
        <v>36442428</v>
      </c>
      <c r="L193" s="84" t="s">
        <v>44</v>
      </c>
      <c r="M193" s="84" t="s">
        <v>44</v>
      </c>
      <c r="N193" s="84" t="s">
        <v>44</v>
      </c>
      <c r="P193" s="86">
        <v>39904</v>
      </c>
      <c r="Q193" s="87" t="str">
        <f t="shared" si="69"/>
        <v>N/E</v>
      </c>
      <c r="R193" s="87" t="str">
        <f t="shared" si="70"/>
        <v>N/E</v>
      </c>
      <c r="S193" s="87">
        <f t="shared" si="71"/>
        <v>684103822.98139942</v>
      </c>
      <c r="T193" s="87">
        <f t="shared" si="72"/>
        <v>473513387.37262636</v>
      </c>
      <c r="U193" s="87" t="str">
        <f t="shared" si="73"/>
        <v>N/E</v>
      </c>
      <c r="V193" s="87" t="str">
        <f t="shared" si="74"/>
        <v>N/E</v>
      </c>
      <c r="W193" s="87" t="str">
        <f t="shared" si="75"/>
        <v>N/E</v>
      </c>
      <c r="X193" s="87" t="str">
        <f t="shared" si="76"/>
        <v>N/E</v>
      </c>
      <c r="AV193" s="86">
        <v>39904</v>
      </c>
      <c r="AW193" s="76">
        <v>70.254990000000006</v>
      </c>
      <c r="AX193" s="76">
        <v>73.784801000000002</v>
      </c>
      <c r="AY193" s="76">
        <v>70.254990000000006</v>
      </c>
      <c r="AZ193" s="76">
        <v>73.784801000000002</v>
      </c>
      <c r="BA193" s="76">
        <v>69.721052</v>
      </c>
      <c r="BB193" s="76">
        <v>64.248650999999995</v>
      </c>
      <c r="BC193" s="76">
        <v>74.467651000000004</v>
      </c>
      <c r="BD193" s="76">
        <v>77.432483000000005</v>
      </c>
      <c r="BE193" s="76">
        <v>81.110168000000002</v>
      </c>
      <c r="BF193" s="76">
        <v>67.713677000000004</v>
      </c>
      <c r="BG193" s="76">
        <v>76.974511000000007</v>
      </c>
      <c r="BH193" s="76">
        <v>60.302370000000003</v>
      </c>
      <c r="BI193" s="76">
        <v>62.568966000000003</v>
      </c>
      <c r="BJ193" s="76">
        <v>63.263494000000001</v>
      </c>
      <c r="BK193" s="76">
        <v>62.005122999999998</v>
      </c>
      <c r="BL193" s="76">
        <v>58.866200999999997</v>
      </c>
      <c r="BM193" s="76">
        <v>55.271327999999997</v>
      </c>
      <c r="BN193" s="76">
        <v>66.364192000000003</v>
      </c>
      <c r="BO193" s="91">
        <f t="shared" si="77"/>
        <v>65.396062552359695</v>
      </c>
    </row>
    <row r="194" spans="1:67" hidden="1" x14ac:dyDescent="0.3">
      <c r="A194" s="96">
        <v>39934</v>
      </c>
      <c r="B194" s="84" t="s">
        <v>44</v>
      </c>
      <c r="C194" s="84" t="s">
        <v>44</v>
      </c>
      <c r="D194" s="84" t="s">
        <v>44</v>
      </c>
      <c r="E194" s="84">
        <v>440449598</v>
      </c>
      <c r="F194" s="84">
        <v>312677595</v>
      </c>
      <c r="G194" s="84" t="s">
        <v>44</v>
      </c>
      <c r="H194" s="84" t="s">
        <v>44</v>
      </c>
      <c r="I194" s="84" t="s">
        <v>44</v>
      </c>
      <c r="J194" s="84" t="s">
        <v>44</v>
      </c>
      <c r="K194" s="84">
        <v>36315624</v>
      </c>
      <c r="L194" s="84" t="s">
        <v>44</v>
      </c>
      <c r="M194" s="84" t="s">
        <v>44</v>
      </c>
      <c r="N194" s="84" t="s">
        <v>44</v>
      </c>
      <c r="P194" s="86">
        <v>39934</v>
      </c>
      <c r="Q194" s="87" t="str">
        <f t="shared" si="69"/>
        <v>N/E</v>
      </c>
      <c r="R194" s="87" t="str">
        <f t="shared" si="70"/>
        <v>N/E</v>
      </c>
      <c r="S194" s="87">
        <f t="shared" si="71"/>
        <v>675478351.06196022</v>
      </c>
      <c r="T194" s="87">
        <f t="shared" si="72"/>
        <v>479525801.00804049</v>
      </c>
      <c r="U194" s="87" t="str">
        <f t="shared" si="73"/>
        <v>N/E</v>
      </c>
      <c r="V194" s="87" t="str">
        <f t="shared" si="74"/>
        <v>N/E</v>
      </c>
      <c r="W194" s="87" t="str">
        <f t="shared" si="75"/>
        <v>N/E</v>
      </c>
      <c r="X194" s="87" t="str">
        <f t="shared" si="76"/>
        <v>N/E</v>
      </c>
      <c r="AV194" s="86">
        <v>39934</v>
      </c>
      <c r="AW194" s="76">
        <v>70.050358000000003</v>
      </c>
      <c r="AX194" s="76">
        <v>73.931562</v>
      </c>
      <c r="AY194" s="76">
        <v>70.050358000000003</v>
      </c>
      <c r="AZ194" s="76">
        <v>73.931562</v>
      </c>
      <c r="BA194" s="76">
        <v>70.100533999999996</v>
      </c>
      <c r="BB194" s="76">
        <v>64.612493000000001</v>
      </c>
      <c r="BC194" s="76">
        <v>74.859361000000007</v>
      </c>
      <c r="BD194" s="76">
        <v>77.351382000000001</v>
      </c>
      <c r="BE194" s="76">
        <v>81.223405999999997</v>
      </c>
      <c r="BF194" s="76">
        <v>67.780272999999994</v>
      </c>
      <c r="BG194" s="76">
        <v>76.660296000000002</v>
      </c>
      <c r="BH194" s="76">
        <v>59.170679999999997</v>
      </c>
      <c r="BI194" s="76">
        <v>62.549433999999998</v>
      </c>
      <c r="BJ194" s="76">
        <v>63.17004</v>
      </c>
      <c r="BK194" s="76">
        <v>62.031162000000002</v>
      </c>
      <c r="BL194" s="76">
        <v>57.044412999999999</v>
      </c>
      <c r="BM194" s="76">
        <v>52.519458</v>
      </c>
      <c r="BN194" s="76">
        <v>66.367047999999997</v>
      </c>
      <c r="BO194" s="91">
        <f t="shared" si="77"/>
        <v>65.205583170436569</v>
      </c>
    </row>
    <row r="195" spans="1:67" hidden="1" x14ac:dyDescent="0.3">
      <c r="A195" s="97">
        <v>39965</v>
      </c>
      <c r="B195" s="84" t="s">
        <v>44</v>
      </c>
      <c r="C195" s="84" t="s">
        <v>44</v>
      </c>
      <c r="D195" s="84" t="s">
        <v>44</v>
      </c>
      <c r="E195" s="84">
        <v>435055278</v>
      </c>
      <c r="F195" s="84">
        <v>315398558</v>
      </c>
      <c r="G195" s="84" t="s">
        <v>44</v>
      </c>
      <c r="H195" s="84" t="s">
        <v>44</v>
      </c>
      <c r="I195" s="84" t="s">
        <v>44</v>
      </c>
      <c r="J195" s="84" t="s">
        <v>44</v>
      </c>
      <c r="K195" s="84">
        <v>36142778</v>
      </c>
      <c r="L195" s="84" t="s">
        <v>44</v>
      </c>
      <c r="M195" s="84" t="s">
        <v>44</v>
      </c>
      <c r="N195" s="84" t="s">
        <v>44</v>
      </c>
      <c r="P195" s="86">
        <v>39965</v>
      </c>
      <c r="Q195" s="87" t="str">
        <f t="shared" si="69"/>
        <v>N/E</v>
      </c>
      <c r="R195" s="87" t="str">
        <f t="shared" si="70"/>
        <v>N/E</v>
      </c>
      <c r="S195" s="87">
        <f t="shared" si="71"/>
        <v>665979178.37117732</v>
      </c>
      <c r="T195" s="87">
        <f t="shared" si="72"/>
        <v>482809617.85342169</v>
      </c>
      <c r="U195" s="87" t="str">
        <f t="shared" si="73"/>
        <v>N/E</v>
      </c>
      <c r="V195" s="87" t="str">
        <f t="shared" si="74"/>
        <v>N/E</v>
      </c>
      <c r="W195" s="87" t="str">
        <f t="shared" si="75"/>
        <v>N/E</v>
      </c>
      <c r="X195" s="87" t="str">
        <f t="shared" si="76"/>
        <v>N/E</v>
      </c>
      <c r="AV195" s="86">
        <v>39965</v>
      </c>
      <c r="AW195" s="76">
        <v>70.179354000000004</v>
      </c>
      <c r="AX195" s="76">
        <v>74.117894000000007</v>
      </c>
      <c r="AY195" s="76">
        <v>70.179354000000004</v>
      </c>
      <c r="AZ195" s="76">
        <v>74.117894000000007</v>
      </c>
      <c r="BA195" s="76">
        <v>70.335142000000005</v>
      </c>
      <c r="BB195" s="76">
        <v>64.759034999999997</v>
      </c>
      <c r="BC195" s="76">
        <v>75.176938000000007</v>
      </c>
      <c r="BD195" s="76">
        <v>77.489768999999995</v>
      </c>
      <c r="BE195" s="76">
        <v>81.336487000000005</v>
      </c>
      <c r="BF195" s="76">
        <v>67.830169999999995</v>
      </c>
      <c r="BG195" s="76">
        <v>76.854929999999996</v>
      </c>
      <c r="BH195" s="76">
        <v>59.145341000000002</v>
      </c>
      <c r="BI195" s="76">
        <v>62.421531999999999</v>
      </c>
      <c r="BJ195" s="76">
        <v>63.120202999999997</v>
      </c>
      <c r="BK195" s="76">
        <v>61.855459000000003</v>
      </c>
      <c r="BL195" s="76">
        <v>57.082776000000003</v>
      </c>
      <c r="BM195" s="76">
        <v>52.571157999999997</v>
      </c>
      <c r="BN195" s="76">
        <v>66.379327000000004</v>
      </c>
      <c r="BO195" s="91">
        <f t="shared" si="77"/>
        <v>65.325657637531421</v>
      </c>
    </row>
    <row r="196" spans="1:67" hidden="1" x14ac:dyDescent="0.3">
      <c r="A196" s="98">
        <v>39995</v>
      </c>
      <c r="B196" s="84">
        <v>3322135806</v>
      </c>
      <c r="C196" s="84">
        <v>1808328370</v>
      </c>
      <c r="D196" s="84">
        <v>1772292102</v>
      </c>
      <c r="E196" s="84">
        <v>428924794</v>
      </c>
      <c r="F196" s="84">
        <v>318155648</v>
      </c>
      <c r="G196" s="84">
        <v>948131844</v>
      </c>
      <c r="H196" s="84">
        <v>878812863</v>
      </c>
      <c r="I196" s="84">
        <v>69318981</v>
      </c>
      <c r="J196" s="84">
        <v>77079816</v>
      </c>
      <c r="K196" s="84">
        <v>36036268</v>
      </c>
      <c r="L196" s="84">
        <v>111147346</v>
      </c>
      <c r="M196" s="84">
        <v>1004765055</v>
      </c>
      <c r="N196" s="84">
        <v>397895035</v>
      </c>
      <c r="P196" s="86">
        <v>39995</v>
      </c>
      <c r="Q196" s="87">
        <f t="shared" si="69"/>
        <v>5071684420.1992207</v>
      </c>
      <c r="R196" s="87">
        <f t="shared" si="70"/>
        <v>2760654999.1632857</v>
      </c>
      <c r="S196" s="87">
        <f t="shared" si="71"/>
        <v>654811037.89859939</v>
      </c>
      <c r="T196" s="87">
        <f t="shared" si="72"/>
        <v>485707128.60255277</v>
      </c>
      <c r="U196" s="87">
        <f t="shared" si="73"/>
        <v>1447450008.7638974</v>
      </c>
      <c r="V196" s="87">
        <f t="shared" si="74"/>
        <v>117672643.36785592</v>
      </c>
      <c r="W196" s="87">
        <f t="shared" si="75"/>
        <v>169681282.15487292</v>
      </c>
      <c r="X196" s="87">
        <f t="shared" si="76"/>
        <v>1533908176.2403162</v>
      </c>
      <c r="AV196" s="86">
        <v>39995</v>
      </c>
      <c r="AW196" s="76">
        <v>70.370515999999995</v>
      </c>
      <c r="AX196" s="76">
        <v>74.344849999999994</v>
      </c>
      <c r="AY196" s="76">
        <v>70.370515999999995</v>
      </c>
      <c r="AZ196" s="76">
        <v>74.344849999999994</v>
      </c>
      <c r="BA196" s="76">
        <v>70.497467999999998</v>
      </c>
      <c r="BB196" s="76">
        <v>64.867369999999994</v>
      </c>
      <c r="BC196" s="76">
        <v>75.389993000000004</v>
      </c>
      <c r="BD196" s="76">
        <v>77.778844000000007</v>
      </c>
      <c r="BE196" s="76">
        <v>81.461133000000004</v>
      </c>
      <c r="BF196" s="76">
        <v>67.903861000000006</v>
      </c>
      <c r="BG196" s="76">
        <v>77.374347999999998</v>
      </c>
      <c r="BH196" s="76">
        <v>59.240153999999997</v>
      </c>
      <c r="BI196" s="76">
        <v>62.626429000000002</v>
      </c>
      <c r="BJ196" s="76">
        <v>64.583568999999997</v>
      </c>
      <c r="BK196" s="76">
        <v>61.284832000000002</v>
      </c>
      <c r="BL196" s="76">
        <v>57.109183999999999</v>
      </c>
      <c r="BM196" s="76">
        <v>52.555962000000001</v>
      </c>
      <c r="BN196" s="76">
        <v>66.488084000000001</v>
      </c>
      <c r="BO196" s="91">
        <f t="shared" si="77"/>
        <v>65.503598622358751</v>
      </c>
    </row>
    <row r="197" spans="1:67" hidden="1" x14ac:dyDescent="0.3">
      <c r="A197" s="101">
        <v>40026</v>
      </c>
      <c r="B197" s="84">
        <v>3289767492</v>
      </c>
      <c r="C197" s="84">
        <v>1789182108</v>
      </c>
      <c r="D197" s="84">
        <v>1753080862</v>
      </c>
      <c r="E197" s="84">
        <v>422415372</v>
      </c>
      <c r="F197" s="84">
        <v>313493764</v>
      </c>
      <c r="G197" s="84">
        <v>934906611</v>
      </c>
      <c r="H197" s="84">
        <v>866939560</v>
      </c>
      <c r="I197" s="84">
        <v>67967051</v>
      </c>
      <c r="J197" s="84">
        <v>82265115</v>
      </c>
      <c r="K197" s="84">
        <v>36101246</v>
      </c>
      <c r="L197" s="84">
        <v>116606603</v>
      </c>
      <c r="M197" s="84">
        <v>987129867</v>
      </c>
      <c r="N197" s="84">
        <v>396848914</v>
      </c>
      <c r="P197" s="86">
        <v>40026</v>
      </c>
      <c r="Q197" s="87">
        <f t="shared" si="69"/>
        <v>5010282295.7272749</v>
      </c>
      <c r="R197" s="87">
        <f t="shared" si="70"/>
        <v>2724906079.6374378</v>
      </c>
      <c r="S197" s="87">
        <f t="shared" si="71"/>
        <v>643334297.91659296</v>
      </c>
      <c r="T197" s="87">
        <f t="shared" si="72"/>
        <v>477447801.22293961</v>
      </c>
      <c r="U197" s="87">
        <f t="shared" si="73"/>
        <v>1423853221.4335854</v>
      </c>
      <c r="V197" s="87">
        <f t="shared" si="74"/>
        <v>125288930.06657149</v>
      </c>
      <c r="W197" s="87">
        <f t="shared" si="75"/>
        <v>177590665.60069194</v>
      </c>
      <c r="X197" s="87">
        <f t="shared" si="76"/>
        <v>1503388707.0259006</v>
      </c>
      <c r="AV197" s="86">
        <v>40026</v>
      </c>
      <c r="AW197" s="76">
        <v>70.538883999999996</v>
      </c>
      <c r="AX197" s="76">
        <v>74.459213000000005</v>
      </c>
      <c r="AY197" s="76">
        <v>70.538883999999996</v>
      </c>
      <c r="AZ197" s="76">
        <v>74.459213000000005</v>
      </c>
      <c r="BA197" s="76">
        <v>70.714708000000002</v>
      </c>
      <c r="BB197" s="76">
        <v>65.011004</v>
      </c>
      <c r="BC197" s="76">
        <v>75.676423999999997</v>
      </c>
      <c r="BD197" s="76">
        <v>77.792264000000003</v>
      </c>
      <c r="BE197" s="76">
        <v>81.565484999999995</v>
      </c>
      <c r="BF197" s="76">
        <v>68.284840000000003</v>
      </c>
      <c r="BG197" s="76">
        <v>77.159311000000002</v>
      </c>
      <c r="BH197" s="76">
        <v>59.549674000000003</v>
      </c>
      <c r="BI197" s="76">
        <v>62.799061000000002</v>
      </c>
      <c r="BJ197" s="76">
        <v>65.640820000000005</v>
      </c>
      <c r="BK197" s="76">
        <v>60.912261000000001</v>
      </c>
      <c r="BL197" s="76">
        <v>57.503562000000002</v>
      </c>
      <c r="BM197" s="76">
        <v>52.801253000000003</v>
      </c>
      <c r="BN197" s="76">
        <v>67.179581999999996</v>
      </c>
      <c r="BO197" s="91">
        <f t="shared" si="77"/>
        <v>65.660322070185245</v>
      </c>
    </row>
    <row r="198" spans="1:67" hidden="1" x14ac:dyDescent="0.3">
      <c r="A198" s="102">
        <v>40057</v>
      </c>
      <c r="B198" s="84">
        <v>3359507792</v>
      </c>
      <c r="C198" s="84">
        <v>1805389537</v>
      </c>
      <c r="D198" s="84">
        <v>1769216591</v>
      </c>
      <c r="E198" s="84">
        <v>414925103</v>
      </c>
      <c r="F198" s="84">
        <v>317951881</v>
      </c>
      <c r="G198" s="84">
        <v>955328011</v>
      </c>
      <c r="H198" s="84">
        <v>883413477</v>
      </c>
      <c r="I198" s="84">
        <v>71914534</v>
      </c>
      <c r="J198" s="84">
        <v>81011596</v>
      </c>
      <c r="K198" s="84">
        <v>36172946</v>
      </c>
      <c r="L198" s="84">
        <v>134401624</v>
      </c>
      <c r="M198" s="84">
        <v>1024570748</v>
      </c>
      <c r="N198" s="84">
        <v>395145883</v>
      </c>
      <c r="P198" s="86">
        <v>40057</v>
      </c>
      <c r="Q198" s="87">
        <f t="shared" si="69"/>
        <v>5090959162.7799959</v>
      </c>
      <c r="R198" s="87">
        <f t="shared" si="70"/>
        <v>2735866375.3256397</v>
      </c>
      <c r="S198" s="87">
        <f t="shared" si="71"/>
        <v>628772691.05178595</v>
      </c>
      <c r="T198" s="87">
        <f t="shared" si="72"/>
        <v>481820594.59860444</v>
      </c>
      <c r="U198" s="87">
        <f t="shared" si="73"/>
        <v>1447692993.1945336</v>
      </c>
      <c r="V198" s="87">
        <f t="shared" si="74"/>
        <v>122764033.44851394</v>
      </c>
      <c r="W198" s="87">
        <f t="shared" si="75"/>
        <v>203670662.95386398</v>
      </c>
      <c r="X198" s="87">
        <f t="shared" si="76"/>
        <v>1552622634.1453753</v>
      </c>
      <c r="AV198" s="86">
        <v>40057</v>
      </c>
      <c r="AW198" s="76">
        <v>70.892715999999993</v>
      </c>
      <c r="AX198" s="76">
        <v>74.753596000000002</v>
      </c>
      <c r="AY198" s="76">
        <v>70.892715999999993</v>
      </c>
      <c r="AZ198" s="76">
        <v>74.753596000000002</v>
      </c>
      <c r="BA198" s="76">
        <v>70.992261999999997</v>
      </c>
      <c r="BB198" s="76">
        <v>65.285818000000006</v>
      </c>
      <c r="BC198" s="76">
        <v>75.954554000000002</v>
      </c>
      <c r="BD198" s="76">
        <v>78.101802000000006</v>
      </c>
      <c r="BE198" s="76">
        <v>81.726667000000006</v>
      </c>
      <c r="BF198" s="76">
        <v>69.979614999999995</v>
      </c>
      <c r="BG198" s="76">
        <v>77.047736999999998</v>
      </c>
      <c r="BH198" s="76">
        <v>60.058504999999997</v>
      </c>
      <c r="BI198" s="76">
        <v>64.144479000000004</v>
      </c>
      <c r="BJ198" s="76">
        <v>69.318780000000004</v>
      </c>
      <c r="BK198" s="76">
        <v>60.818165999999998</v>
      </c>
      <c r="BL198" s="76">
        <v>57.492640000000002</v>
      </c>
      <c r="BM198" s="76">
        <v>52.684925</v>
      </c>
      <c r="BN198" s="76">
        <v>67.376771000000005</v>
      </c>
      <c r="BO198" s="91">
        <f t="shared" si="77"/>
        <v>65.989682584008193</v>
      </c>
    </row>
    <row r="199" spans="1:67" hidden="1" x14ac:dyDescent="0.3">
      <c r="A199" s="103">
        <v>40087</v>
      </c>
      <c r="B199" s="84">
        <v>3338583621</v>
      </c>
      <c r="C199" s="84">
        <v>1797036147</v>
      </c>
      <c r="D199" s="84">
        <v>1761084055</v>
      </c>
      <c r="E199" s="84">
        <v>412185007</v>
      </c>
      <c r="F199" s="84">
        <v>321227672</v>
      </c>
      <c r="G199" s="84">
        <v>947606161</v>
      </c>
      <c r="H199" s="84">
        <v>878561924</v>
      </c>
      <c r="I199" s="84">
        <v>69044237</v>
      </c>
      <c r="J199" s="84">
        <v>80065215</v>
      </c>
      <c r="K199" s="84">
        <v>35952092</v>
      </c>
      <c r="L199" s="84">
        <v>156303846</v>
      </c>
      <c r="M199" s="84">
        <v>998076326</v>
      </c>
      <c r="N199" s="84">
        <v>387167302</v>
      </c>
      <c r="P199" s="86">
        <v>40087</v>
      </c>
      <c r="Q199" s="87">
        <f t="shared" si="69"/>
        <v>5043991097.9471807</v>
      </c>
      <c r="R199" s="87">
        <f t="shared" si="70"/>
        <v>2714993948.6740513</v>
      </c>
      <c r="S199" s="87">
        <f t="shared" si="71"/>
        <v>622736388.25094342</v>
      </c>
      <c r="T199" s="87">
        <f t="shared" si="72"/>
        <v>485316440.11869335</v>
      </c>
      <c r="U199" s="87">
        <f t="shared" si="73"/>
        <v>1431660123.8857822</v>
      </c>
      <c r="V199" s="87">
        <f t="shared" si="74"/>
        <v>120963940.86851212</v>
      </c>
      <c r="W199" s="87">
        <f t="shared" si="75"/>
        <v>236146611.04781929</v>
      </c>
      <c r="X199" s="87">
        <f t="shared" si="76"/>
        <v>1507911340.5306642</v>
      </c>
      <c r="AV199" s="86">
        <v>40087</v>
      </c>
      <c r="AW199" s="76">
        <v>71.107191</v>
      </c>
      <c r="AX199" s="76">
        <v>74.995048999999995</v>
      </c>
      <c r="AY199" s="76">
        <v>71.107191</v>
      </c>
      <c r="AZ199" s="76">
        <v>74.995048999999995</v>
      </c>
      <c r="BA199" s="76">
        <v>71.251662999999994</v>
      </c>
      <c r="BB199" s="76">
        <v>65.662447999999998</v>
      </c>
      <c r="BC199" s="76">
        <v>76.099267999999995</v>
      </c>
      <c r="BD199" s="76">
        <v>78.324682999999993</v>
      </c>
      <c r="BE199" s="76">
        <v>81.850375</v>
      </c>
      <c r="BF199" s="76">
        <v>69.980407999999997</v>
      </c>
      <c r="BG199" s="76">
        <v>77.445583999999997</v>
      </c>
      <c r="BH199" s="76">
        <v>60.199218000000002</v>
      </c>
      <c r="BI199" s="76">
        <v>62.559189000000003</v>
      </c>
      <c r="BJ199" s="76">
        <v>65.558891000000003</v>
      </c>
      <c r="BK199" s="76">
        <v>60.575636000000003</v>
      </c>
      <c r="BL199" s="76">
        <v>58.705114000000002</v>
      </c>
      <c r="BM199" s="76">
        <v>54.483443000000001</v>
      </c>
      <c r="BN199" s="76">
        <v>67.439971999999997</v>
      </c>
      <c r="BO199" s="91">
        <f t="shared" si="77"/>
        <v>66.189324211114226</v>
      </c>
    </row>
    <row r="200" spans="1:67" hidden="1" x14ac:dyDescent="0.3">
      <c r="A200" s="104">
        <v>40118</v>
      </c>
      <c r="B200" s="84">
        <v>3413846526</v>
      </c>
      <c r="C200" s="84">
        <v>1823566140</v>
      </c>
      <c r="D200" s="84">
        <v>1787526384</v>
      </c>
      <c r="E200" s="84">
        <v>411763951</v>
      </c>
      <c r="F200" s="84">
        <v>338363315</v>
      </c>
      <c r="G200" s="84">
        <v>956234899</v>
      </c>
      <c r="H200" s="84">
        <v>884548423</v>
      </c>
      <c r="I200" s="84">
        <v>71686476</v>
      </c>
      <c r="J200" s="84">
        <v>81164219</v>
      </c>
      <c r="K200" s="84">
        <v>36039756</v>
      </c>
      <c r="L200" s="84">
        <v>168340133</v>
      </c>
      <c r="M200" s="84">
        <v>1038431246</v>
      </c>
      <c r="N200" s="84">
        <v>383509007</v>
      </c>
      <c r="P200" s="86">
        <v>40118</v>
      </c>
      <c r="Q200" s="87">
        <f t="shared" si="69"/>
        <v>5131083108.4329987</v>
      </c>
      <c r="R200" s="87">
        <f t="shared" si="70"/>
        <v>2740858250.8914943</v>
      </c>
      <c r="S200" s="87">
        <f t="shared" si="71"/>
        <v>618889876.14018273</v>
      </c>
      <c r="T200" s="87">
        <f t="shared" si="72"/>
        <v>508567176.90357411</v>
      </c>
      <c r="U200" s="87">
        <f t="shared" si="73"/>
        <v>1437241159.0810437</v>
      </c>
      <c r="V200" s="87">
        <f t="shared" si="74"/>
        <v>121991527.72342779</v>
      </c>
      <c r="W200" s="87">
        <f t="shared" si="75"/>
        <v>253018759.43431455</v>
      </c>
      <c r="X200" s="87">
        <f t="shared" si="76"/>
        <v>1560783996.8900909</v>
      </c>
      <c r="AV200" s="86">
        <v>40118</v>
      </c>
      <c r="AW200" s="76">
        <v>71.476045999999997</v>
      </c>
      <c r="AX200" s="76">
        <v>75.102902</v>
      </c>
      <c r="AY200" s="76">
        <v>71.476045999999997</v>
      </c>
      <c r="AZ200" s="76">
        <v>75.102902</v>
      </c>
      <c r="BA200" s="76">
        <v>71.387142999999995</v>
      </c>
      <c r="BB200" s="76">
        <v>65.740200000000002</v>
      </c>
      <c r="BC200" s="76">
        <v>76.289270999999999</v>
      </c>
      <c r="BD200" s="76">
        <v>78.405094000000005</v>
      </c>
      <c r="BE200" s="76">
        <v>81.962504999999993</v>
      </c>
      <c r="BF200" s="76">
        <v>69.980411000000004</v>
      </c>
      <c r="BG200" s="76">
        <v>77.528306000000001</v>
      </c>
      <c r="BH200" s="76">
        <v>61.256518999999997</v>
      </c>
      <c r="BI200" s="76">
        <v>61.921447000000001</v>
      </c>
      <c r="BJ200" s="76">
        <v>63.887771999999998</v>
      </c>
      <c r="BK200" s="76">
        <v>60.575726000000003</v>
      </c>
      <c r="BL200" s="76">
        <v>60.814512999999998</v>
      </c>
      <c r="BM200" s="76">
        <v>57.643422999999999</v>
      </c>
      <c r="BN200" s="76">
        <v>67.488676999999996</v>
      </c>
      <c r="BO200" s="91">
        <f t="shared" si="77"/>
        <v>66.532668714511772</v>
      </c>
    </row>
    <row r="201" spans="1:67" hidden="1" x14ac:dyDescent="0.3">
      <c r="A201" s="85">
        <v>40148</v>
      </c>
      <c r="B201" s="84">
        <v>3379707983</v>
      </c>
      <c r="C201" s="84">
        <v>1836401477</v>
      </c>
      <c r="D201" s="84">
        <v>1800274952</v>
      </c>
      <c r="E201" s="84">
        <v>402668066</v>
      </c>
      <c r="F201" s="84">
        <v>343744482</v>
      </c>
      <c r="G201" s="84">
        <v>975087215</v>
      </c>
      <c r="H201" s="84">
        <v>898614548</v>
      </c>
      <c r="I201" s="84">
        <v>76472667</v>
      </c>
      <c r="J201" s="84">
        <v>78775189</v>
      </c>
      <c r="K201" s="84">
        <v>36126525</v>
      </c>
      <c r="L201" s="84">
        <v>178600876</v>
      </c>
      <c r="M201" s="84">
        <v>1033880367</v>
      </c>
      <c r="N201" s="84">
        <v>330825263</v>
      </c>
      <c r="P201" s="86">
        <v>40148</v>
      </c>
      <c r="Q201" s="87">
        <f t="shared" si="69"/>
        <v>5058835787.5617104</v>
      </c>
      <c r="R201" s="87">
        <f t="shared" si="70"/>
        <v>2748774023.9416962</v>
      </c>
      <c r="S201" s="87">
        <f t="shared" si="71"/>
        <v>602724150.44002962</v>
      </c>
      <c r="T201" s="87">
        <f t="shared" si="72"/>
        <v>514525780.35303658</v>
      </c>
      <c r="U201" s="87">
        <f t="shared" si="73"/>
        <v>1459536185.9805627</v>
      </c>
      <c r="V201" s="87">
        <f t="shared" si="74"/>
        <v>117912774.50290225</v>
      </c>
      <c r="W201" s="87">
        <f t="shared" si="75"/>
        <v>267334487.99226376</v>
      </c>
      <c r="X201" s="87">
        <f t="shared" si="76"/>
        <v>1547539322.0198917</v>
      </c>
      <c r="AV201" s="86">
        <v>40148</v>
      </c>
      <c r="AW201" s="76">
        <v>71.771855000000002</v>
      </c>
      <c r="AX201" s="76">
        <v>75.452250000000006</v>
      </c>
      <c r="AY201" s="76">
        <v>71.771855000000002</v>
      </c>
      <c r="AZ201" s="76">
        <v>75.452250000000006</v>
      </c>
      <c r="BA201" s="76">
        <v>71.638574000000006</v>
      </c>
      <c r="BB201" s="76">
        <v>66.095438999999999</v>
      </c>
      <c r="BC201" s="76">
        <v>76.438984000000005</v>
      </c>
      <c r="BD201" s="76">
        <v>78.848529999999997</v>
      </c>
      <c r="BE201" s="76">
        <v>82.192240999999996</v>
      </c>
      <c r="BF201" s="76">
        <v>69.989851999999999</v>
      </c>
      <c r="BG201" s="76">
        <v>78.331513999999999</v>
      </c>
      <c r="BH201" s="76">
        <v>61.406700000000001</v>
      </c>
      <c r="BI201" s="76">
        <v>61.989787</v>
      </c>
      <c r="BJ201" s="76">
        <v>63.356945000000003</v>
      </c>
      <c r="BK201" s="76">
        <v>61.012937999999998</v>
      </c>
      <c r="BL201" s="76">
        <v>61.015445</v>
      </c>
      <c r="BM201" s="76">
        <v>57.911009</v>
      </c>
      <c r="BN201" s="76">
        <v>67.559323000000006</v>
      </c>
      <c r="BO201" s="91">
        <f t="shared" si="77"/>
        <v>66.808019175276939</v>
      </c>
    </row>
    <row r="202" spans="1:67" hidden="1" x14ac:dyDescent="0.3">
      <c r="A202" s="92">
        <v>40179</v>
      </c>
      <c r="B202" s="84">
        <v>3391946213</v>
      </c>
      <c r="C202" s="84">
        <v>1826204123</v>
      </c>
      <c r="D202" s="84">
        <v>1789974421</v>
      </c>
      <c r="E202" s="84">
        <v>398528964</v>
      </c>
      <c r="F202" s="84">
        <v>348266112</v>
      </c>
      <c r="G202" s="84">
        <v>963778926</v>
      </c>
      <c r="H202" s="84">
        <v>893643698</v>
      </c>
      <c r="I202" s="84">
        <v>70135228</v>
      </c>
      <c r="J202" s="84">
        <v>79400419</v>
      </c>
      <c r="K202" s="84">
        <v>36229702</v>
      </c>
      <c r="L202" s="84">
        <v>188268057</v>
      </c>
      <c r="M202" s="84">
        <v>1061527708</v>
      </c>
      <c r="N202" s="84">
        <v>315946325</v>
      </c>
      <c r="P202" s="86">
        <v>40179</v>
      </c>
      <c r="Q202" s="87">
        <f t="shared" si="69"/>
        <v>5022556933.3026104</v>
      </c>
      <c r="R202" s="87">
        <f t="shared" si="70"/>
        <v>2704115455.7362857</v>
      </c>
      <c r="S202" s="87">
        <f t="shared" si="71"/>
        <v>590113841.89661574</v>
      </c>
      <c r="T202" s="87">
        <f t="shared" si="72"/>
        <v>515688122.87058026</v>
      </c>
      <c r="U202" s="87">
        <f t="shared" si="73"/>
        <v>1427096487.6742411</v>
      </c>
      <c r="V202" s="87">
        <f t="shared" si="74"/>
        <v>117570592.19487756</v>
      </c>
      <c r="W202" s="87">
        <f t="shared" si="75"/>
        <v>278774183.20511591</v>
      </c>
      <c r="X202" s="87">
        <f t="shared" si="76"/>
        <v>1571836053.6715944</v>
      </c>
      <c r="AV202" s="86">
        <v>40179</v>
      </c>
      <c r="AW202" s="76">
        <v>72.552046000000004</v>
      </c>
      <c r="AX202" s="76">
        <v>76.019221999999999</v>
      </c>
      <c r="AY202" s="76">
        <v>72.552046000000004</v>
      </c>
      <c r="AZ202" s="76">
        <v>76.019221999999999</v>
      </c>
      <c r="BA202" s="76">
        <v>72.317756000000003</v>
      </c>
      <c r="BB202" s="76">
        <v>66.929522000000006</v>
      </c>
      <c r="BC202" s="76">
        <v>76.964128000000002</v>
      </c>
      <c r="BD202" s="76">
        <v>79.303483</v>
      </c>
      <c r="BE202" s="76">
        <v>82.620921999999993</v>
      </c>
      <c r="BF202" s="76">
        <v>70.224526999999995</v>
      </c>
      <c r="BG202" s="76">
        <v>78.891902000000002</v>
      </c>
      <c r="BH202" s="76">
        <v>62.745041000000001</v>
      </c>
      <c r="BI202" s="76">
        <v>63.565837000000002</v>
      </c>
      <c r="BJ202" s="76">
        <v>66.633514000000005</v>
      </c>
      <c r="BK202" s="76">
        <v>61.538229999999999</v>
      </c>
      <c r="BL202" s="76">
        <v>62.205536000000002</v>
      </c>
      <c r="BM202" s="76">
        <v>58.616459999999996</v>
      </c>
      <c r="BN202" s="76">
        <v>69.714648999999994</v>
      </c>
      <c r="BO202" s="91">
        <f t="shared" si="77"/>
        <v>67.534251140277405</v>
      </c>
    </row>
    <row r="203" spans="1:67" hidden="1" x14ac:dyDescent="0.3">
      <c r="A203" s="93">
        <v>40210</v>
      </c>
      <c r="B203" s="84">
        <v>3419504209</v>
      </c>
      <c r="C203" s="84">
        <v>1825936481</v>
      </c>
      <c r="D203" s="84">
        <v>1789608459</v>
      </c>
      <c r="E203" s="84">
        <v>395173109</v>
      </c>
      <c r="F203" s="84">
        <v>350698811</v>
      </c>
      <c r="G203" s="84">
        <v>965390046</v>
      </c>
      <c r="H203" s="84">
        <v>896749336</v>
      </c>
      <c r="I203" s="84">
        <v>68640710</v>
      </c>
      <c r="J203" s="84">
        <v>78346493</v>
      </c>
      <c r="K203" s="84">
        <v>36328022</v>
      </c>
      <c r="L203" s="84">
        <v>187184532</v>
      </c>
      <c r="M203" s="84">
        <v>1098409405</v>
      </c>
      <c r="N203" s="84">
        <v>307973791</v>
      </c>
      <c r="P203" s="86">
        <v>40210</v>
      </c>
      <c r="Q203" s="87">
        <f t="shared" si="69"/>
        <v>5034245922.2685204</v>
      </c>
      <c r="R203" s="87">
        <f t="shared" si="70"/>
        <v>2688171361.100255</v>
      </c>
      <c r="S203" s="87">
        <f t="shared" si="71"/>
        <v>581779840.28719866</v>
      </c>
      <c r="T203" s="87">
        <f t="shared" si="72"/>
        <v>516304104.72209144</v>
      </c>
      <c r="U203" s="87">
        <f t="shared" si="73"/>
        <v>1421261857.1086307</v>
      </c>
      <c r="V203" s="87">
        <f t="shared" si="74"/>
        <v>115342894.40884532</v>
      </c>
      <c r="W203" s="87">
        <f t="shared" si="75"/>
        <v>275575904.96673703</v>
      </c>
      <c r="X203" s="87">
        <f t="shared" si="76"/>
        <v>1617094973.4610026</v>
      </c>
      <c r="AV203" s="86">
        <v>40210</v>
      </c>
      <c r="AW203" s="76">
        <v>72.971671000000001</v>
      </c>
      <c r="AX203" s="76">
        <v>76.333280000000002</v>
      </c>
      <c r="AY203" s="76">
        <v>72.971671000000001</v>
      </c>
      <c r="AZ203" s="76">
        <v>76.333280000000002</v>
      </c>
      <c r="BA203" s="76">
        <v>72.628131999999994</v>
      </c>
      <c r="BB203" s="76">
        <v>67.207454999999996</v>
      </c>
      <c r="BC203" s="76">
        <v>77.303409000000002</v>
      </c>
      <c r="BD203" s="76">
        <v>79.619774000000007</v>
      </c>
      <c r="BE203" s="76">
        <v>82.965733999999998</v>
      </c>
      <c r="BF203" s="76">
        <v>70.410212000000001</v>
      </c>
      <c r="BG203" s="76">
        <v>79.230296999999993</v>
      </c>
      <c r="BH203" s="76">
        <v>63.440733000000002</v>
      </c>
      <c r="BI203" s="76">
        <v>64.136381</v>
      </c>
      <c r="BJ203" s="76">
        <v>67.794618999999997</v>
      </c>
      <c r="BK203" s="76">
        <v>61.743811000000001</v>
      </c>
      <c r="BL203" s="76">
        <v>62.978614</v>
      </c>
      <c r="BM203" s="76">
        <v>59.082338</v>
      </c>
      <c r="BN203" s="76">
        <v>71.099687000000003</v>
      </c>
      <c r="BO203" s="91">
        <f t="shared" si="77"/>
        <v>67.924854323745691</v>
      </c>
    </row>
    <row r="204" spans="1:67" hidden="1" x14ac:dyDescent="0.3">
      <c r="A204" s="94">
        <v>40238</v>
      </c>
      <c r="B204" s="84">
        <v>3408026391</v>
      </c>
      <c r="C204" s="84">
        <v>1821532093</v>
      </c>
      <c r="D204" s="84">
        <v>1785101312</v>
      </c>
      <c r="E204" s="84">
        <v>391075245</v>
      </c>
      <c r="F204" s="84">
        <v>352489759</v>
      </c>
      <c r="G204" s="84">
        <v>962586567</v>
      </c>
      <c r="H204" s="84">
        <v>895871506</v>
      </c>
      <c r="I204" s="84">
        <v>66715061</v>
      </c>
      <c r="J204" s="84">
        <v>78949741</v>
      </c>
      <c r="K204" s="84">
        <v>36430781</v>
      </c>
      <c r="L204" s="84">
        <v>193702909</v>
      </c>
      <c r="M204" s="84">
        <v>1097908838</v>
      </c>
      <c r="N204" s="84">
        <v>294882551</v>
      </c>
      <c r="P204" s="86">
        <v>40238</v>
      </c>
      <c r="Q204" s="87">
        <f t="shared" si="69"/>
        <v>4981979115.9257975</v>
      </c>
      <c r="R204" s="87">
        <f t="shared" si="70"/>
        <v>2662783031.9271159</v>
      </c>
      <c r="S204" s="87">
        <f t="shared" si="71"/>
        <v>571688267.58230484</v>
      </c>
      <c r="T204" s="87">
        <f t="shared" si="72"/>
        <v>515282576.02501571</v>
      </c>
      <c r="U204" s="87">
        <f t="shared" si="73"/>
        <v>1407144670.8068371</v>
      </c>
      <c r="V204" s="87">
        <f t="shared" si="74"/>
        <v>115411653.47441427</v>
      </c>
      <c r="W204" s="87">
        <f t="shared" si="75"/>
        <v>283162081.69060367</v>
      </c>
      <c r="X204" s="87">
        <f t="shared" si="76"/>
        <v>1604963775.0901911</v>
      </c>
      <c r="AV204" s="86">
        <v>40238</v>
      </c>
      <c r="AW204" s="76">
        <v>73.489725000000007</v>
      </c>
      <c r="AX204" s="76">
        <v>76.601139000000003</v>
      </c>
      <c r="AY204" s="76">
        <v>73.489725000000007</v>
      </c>
      <c r="AZ204" s="76">
        <v>76.601139000000003</v>
      </c>
      <c r="BA204" s="76">
        <v>72.792038000000005</v>
      </c>
      <c r="BB204" s="76">
        <v>67.315770000000001</v>
      </c>
      <c r="BC204" s="76">
        <v>77.519571999999997</v>
      </c>
      <c r="BD204" s="76">
        <v>79.987967999999995</v>
      </c>
      <c r="BE204" s="76">
        <v>83.156830999999997</v>
      </c>
      <c r="BF204" s="76">
        <v>70.456534000000005</v>
      </c>
      <c r="BG204" s="76">
        <v>79.881600000000006</v>
      </c>
      <c r="BH204" s="76">
        <v>64.615797000000001</v>
      </c>
      <c r="BI204" s="76">
        <v>66.410280999999998</v>
      </c>
      <c r="BJ204" s="76">
        <v>73.525391999999997</v>
      </c>
      <c r="BK204" s="76">
        <v>61.883716</v>
      </c>
      <c r="BL204" s="76">
        <v>63.470756000000002</v>
      </c>
      <c r="BM204" s="76">
        <v>59.492928999999997</v>
      </c>
      <c r="BN204" s="76">
        <v>71.756225999999998</v>
      </c>
      <c r="BO204" s="91">
        <f t="shared" si="77"/>
        <v>68.407079028204421</v>
      </c>
    </row>
    <row r="205" spans="1:67" hidden="1" x14ac:dyDescent="0.3">
      <c r="A205" s="95">
        <v>40269</v>
      </c>
      <c r="B205" s="84">
        <v>3433352057</v>
      </c>
      <c r="C205" s="84">
        <v>1822694987</v>
      </c>
      <c r="D205" s="84">
        <v>1786165606</v>
      </c>
      <c r="E205" s="84">
        <v>391755365</v>
      </c>
      <c r="F205" s="84">
        <v>354835590</v>
      </c>
      <c r="G205" s="84">
        <v>960886642</v>
      </c>
      <c r="H205" s="84">
        <v>894716246</v>
      </c>
      <c r="I205" s="84">
        <v>66170396</v>
      </c>
      <c r="J205" s="84">
        <v>78688009</v>
      </c>
      <c r="K205" s="84">
        <v>36529381</v>
      </c>
      <c r="L205" s="84">
        <v>192016879</v>
      </c>
      <c r="M205" s="84">
        <v>1111805656</v>
      </c>
      <c r="N205" s="84">
        <v>306834535</v>
      </c>
      <c r="P205" s="86">
        <v>40269</v>
      </c>
      <c r="Q205" s="87">
        <f t="shared" si="69"/>
        <v>5035044252.0443316</v>
      </c>
      <c r="R205" s="87">
        <f t="shared" si="70"/>
        <v>2672999961.8924508</v>
      </c>
      <c r="S205" s="87">
        <f t="shared" si="71"/>
        <v>574513060.70671892</v>
      </c>
      <c r="T205" s="87">
        <f t="shared" si="72"/>
        <v>520369850.85979462</v>
      </c>
      <c r="U205" s="87">
        <f t="shared" si="73"/>
        <v>1409149625.0156555</v>
      </c>
      <c r="V205" s="87">
        <f t="shared" si="74"/>
        <v>115396732.06902435</v>
      </c>
      <c r="W205" s="87">
        <f t="shared" si="75"/>
        <v>281594624.39433777</v>
      </c>
      <c r="X205" s="87">
        <f t="shared" si="76"/>
        <v>1630473829.8596151</v>
      </c>
      <c r="AV205" s="86">
        <v>40269</v>
      </c>
      <c r="AW205" s="76">
        <v>73.255565000000004</v>
      </c>
      <c r="AX205" s="76">
        <v>76.683689000000001</v>
      </c>
      <c r="AY205" s="76">
        <v>73.255565000000004</v>
      </c>
      <c r="AZ205" s="76">
        <v>76.683689000000001</v>
      </c>
      <c r="BA205" s="76">
        <v>72.974423999999999</v>
      </c>
      <c r="BB205" s="76">
        <v>67.428078999999997</v>
      </c>
      <c r="BC205" s="76">
        <v>77.768011000000001</v>
      </c>
      <c r="BD205" s="76">
        <v>79.972680999999994</v>
      </c>
      <c r="BE205" s="76">
        <v>83.246827999999994</v>
      </c>
      <c r="BF205" s="76">
        <v>70.497050999999999</v>
      </c>
      <c r="BG205" s="76">
        <v>79.749283000000005</v>
      </c>
      <c r="BH205" s="76">
        <v>63.545574000000002</v>
      </c>
      <c r="BI205" s="76">
        <v>64.888109</v>
      </c>
      <c r="BJ205" s="76">
        <v>69.840075999999996</v>
      </c>
      <c r="BK205" s="76">
        <v>61.697111</v>
      </c>
      <c r="BL205" s="76">
        <v>62.681696000000002</v>
      </c>
      <c r="BM205" s="76">
        <v>58.080837000000002</v>
      </c>
      <c r="BN205" s="76">
        <v>72.192352</v>
      </c>
      <c r="BO205" s="91">
        <f t="shared" si="77"/>
        <v>68.18911384157127</v>
      </c>
    </row>
    <row r="206" spans="1:67" hidden="1" x14ac:dyDescent="0.3">
      <c r="A206" s="96">
        <v>40299</v>
      </c>
      <c r="B206" s="84">
        <v>3498870111</v>
      </c>
      <c r="C206" s="84">
        <v>1840387705</v>
      </c>
      <c r="D206" s="84">
        <v>1803760400</v>
      </c>
      <c r="E206" s="84">
        <v>392062703</v>
      </c>
      <c r="F206" s="84">
        <v>357338034</v>
      </c>
      <c r="G206" s="84">
        <v>976877491</v>
      </c>
      <c r="H206" s="84">
        <v>912338502</v>
      </c>
      <c r="I206" s="84">
        <v>64538989</v>
      </c>
      <c r="J206" s="84">
        <v>77482172</v>
      </c>
      <c r="K206" s="84">
        <v>36627305</v>
      </c>
      <c r="L206" s="84">
        <v>198619445</v>
      </c>
      <c r="M206" s="84">
        <v>1150192380</v>
      </c>
      <c r="N206" s="84">
        <v>309670581</v>
      </c>
      <c r="P206" s="86">
        <v>40299</v>
      </c>
      <c r="Q206" s="87">
        <f t="shared" si="69"/>
        <v>5163663620.976037</v>
      </c>
      <c r="R206" s="87">
        <f t="shared" si="70"/>
        <v>2716060539.3505216</v>
      </c>
      <c r="S206" s="87">
        <f t="shared" si="71"/>
        <v>578609623.22034383</v>
      </c>
      <c r="T206" s="87">
        <f t="shared" si="72"/>
        <v>527362647.9462353</v>
      </c>
      <c r="U206" s="87">
        <f t="shared" si="73"/>
        <v>1441684487.3916631</v>
      </c>
      <c r="V206" s="87">
        <f t="shared" si="74"/>
        <v>114348878.39156145</v>
      </c>
      <c r="W206" s="87">
        <f t="shared" si="75"/>
        <v>293124343.01021439</v>
      </c>
      <c r="X206" s="87">
        <f t="shared" si="76"/>
        <v>1697464141.6546845</v>
      </c>
      <c r="AV206" s="86">
        <v>40299</v>
      </c>
      <c r="AW206" s="76">
        <v>72.793977999999996</v>
      </c>
      <c r="AX206" s="76">
        <v>76.862499999999997</v>
      </c>
      <c r="AY206" s="76">
        <v>72.793977999999996</v>
      </c>
      <c r="AZ206" s="76">
        <v>76.862499999999997</v>
      </c>
      <c r="BA206" s="76">
        <v>73.148903000000004</v>
      </c>
      <c r="BB206" s="76">
        <v>67.602559999999997</v>
      </c>
      <c r="BC206" s="76">
        <v>77.941192999999998</v>
      </c>
      <c r="BD206" s="76">
        <v>80.154947000000007</v>
      </c>
      <c r="BE206" s="76">
        <v>83.458566000000005</v>
      </c>
      <c r="BF206" s="76">
        <v>70.557002999999995</v>
      </c>
      <c r="BG206" s="76">
        <v>79.951234999999997</v>
      </c>
      <c r="BH206" s="76">
        <v>61.393448999999997</v>
      </c>
      <c r="BI206" s="76">
        <v>62.64828</v>
      </c>
      <c r="BJ206" s="76">
        <v>64.001418000000001</v>
      </c>
      <c r="BK206" s="76">
        <v>61.678634000000002</v>
      </c>
      <c r="BL206" s="76">
        <v>60.585056999999999</v>
      </c>
      <c r="BM206" s="76">
        <v>54.866047000000002</v>
      </c>
      <c r="BN206" s="76">
        <v>72.289946</v>
      </c>
      <c r="BO206" s="91">
        <f t="shared" si="77"/>
        <v>67.759450805175462</v>
      </c>
    </row>
    <row r="207" spans="1:67" hidden="1" x14ac:dyDescent="0.3">
      <c r="A207" s="97">
        <v>40330</v>
      </c>
      <c r="B207" s="84">
        <v>3457961395</v>
      </c>
      <c r="C207" s="84">
        <v>1847835511</v>
      </c>
      <c r="D207" s="84">
        <v>1811102534</v>
      </c>
      <c r="E207" s="84">
        <v>396621661</v>
      </c>
      <c r="F207" s="84">
        <v>359581395</v>
      </c>
      <c r="G207" s="84">
        <v>980183788</v>
      </c>
      <c r="H207" s="84">
        <v>916396608</v>
      </c>
      <c r="I207" s="84">
        <v>63787180</v>
      </c>
      <c r="J207" s="84">
        <v>74715690</v>
      </c>
      <c r="K207" s="84">
        <v>36732977</v>
      </c>
      <c r="L207" s="84">
        <v>202294599</v>
      </c>
      <c r="M207" s="84">
        <v>1107619148</v>
      </c>
      <c r="N207" s="84">
        <v>300212137</v>
      </c>
      <c r="P207" s="86">
        <v>40330</v>
      </c>
      <c r="Q207" s="87">
        <f t="shared" si="69"/>
        <v>5104888739.6107063</v>
      </c>
      <c r="R207" s="87">
        <f t="shared" si="70"/>
        <v>2727906305.2572613</v>
      </c>
      <c r="S207" s="87">
        <f t="shared" si="71"/>
        <v>585521126.42211688</v>
      </c>
      <c r="T207" s="87">
        <f t="shared" si="72"/>
        <v>530839649.32726192</v>
      </c>
      <c r="U207" s="87">
        <f t="shared" si="73"/>
        <v>1447017074.6686914</v>
      </c>
      <c r="V207" s="87">
        <f t="shared" si="74"/>
        <v>110300619.63813342</v>
      </c>
      <c r="W207" s="87">
        <f t="shared" si="75"/>
        <v>298641685.82459354</v>
      </c>
      <c r="X207" s="87">
        <f t="shared" si="76"/>
        <v>1635146223.6039231</v>
      </c>
      <c r="AV207" s="86">
        <v>40330</v>
      </c>
      <c r="AW207" s="76">
        <v>72.771182999999994</v>
      </c>
      <c r="AX207" s="76">
        <v>76.968327000000002</v>
      </c>
      <c r="AY207" s="76">
        <v>72.771182999999994</v>
      </c>
      <c r="AZ207" s="76">
        <v>76.968327000000002</v>
      </c>
      <c r="BA207" s="76">
        <v>73.131844999999998</v>
      </c>
      <c r="BB207" s="76">
        <v>67.457378000000006</v>
      </c>
      <c r="BC207" s="76">
        <v>78.047503000000006</v>
      </c>
      <c r="BD207" s="76">
        <v>80.380298999999994</v>
      </c>
      <c r="BE207" s="76">
        <v>83.638344000000004</v>
      </c>
      <c r="BF207" s="76">
        <v>70.629067000000006</v>
      </c>
      <c r="BG207" s="76">
        <v>80.275773999999998</v>
      </c>
      <c r="BH207" s="76">
        <v>61.030484999999999</v>
      </c>
      <c r="BI207" s="76">
        <v>61.318733000000002</v>
      </c>
      <c r="BJ207" s="76">
        <v>61.388927000000002</v>
      </c>
      <c r="BK207" s="76">
        <v>61.142130000000002</v>
      </c>
      <c r="BL207" s="76">
        <v>60.822499999999998</v>
      </c>
      <c r="BM207" s="76">
        <v>55.044429000000001</v>
      </c>
      <c r="BN207" s="76">
        <v>72.645644000000004</v>
      </c>
      <c r="BO207" s="91">
        <f t="shared" si="77"/>
        <v>67.73823233733593</v>
      </c>
    </row>
    <row r="208" spans="1:67" hidden="1" x14ac:dyDescent="0.3">
      <c r="A208" s="98">
        <v>40360</v>
      </c>
      <c r="B208" s="84">
        <v>3458398019</v>
      </c>
      <c r="C208" s="84">
        <v>1848787367</v>
      </c>
      <c r="D208" s="84">
        <v>1811942298</v>
      </c>
      <c r="E208" s="84">
        <v>397525208</v>
      </c>
      <c r="F208" s="84">
        <v>363160663</v>
      </c>
      <c r="G208" s="84">
        <v>976176446</v>
      </c>
      <c r="H208" s="84">
        <v>912777359</v>
      </c>
      <c r="I208" s="84">
        <v>63399087</v>
      </c>
      <c r="J208" s="84">
        <v>75079981</v>
      </c>
      <c r="K208" s="84">
        <v>36845069</v>
      </c>
      <c r="L208" s="84">
        <v>209834644</v>
      </c>
      <c r="M208" s="84">
        <v>1101985780</v>
      </c>
      <c r="N208" s="84">
        <v>297790228</v>
      </c>
      <c r="P208" s="86">
        <v>40360</v>
      </c>
      <c r="Q208" s="87">
        <f t="shared" si="69"/>
        <v>5094471763.3799305</v>
      </c>
      <c r="R208" s="87">
        <f t="shared" si="70"/>
        <v>2723398228.2925396</v>
      </c>
      <c r="S208" s="87">
        <f t="shared" si="71"/>
        <v>585583537.88709295</v>
      </c>
      <c r="T208" s="87">
        <f t="shared" si="72"/>
        <v>534962064.24464601</v>
      </c>
      <c r="U208" s="87">
        <f t="shared" si="73"/>
        <v>1437978888.7519522</v>
      </c>
      <c r="V208" s="87">
        <f t="shared" si="74"/>
        <v>110598271.54024334</v>
      </c>
      <c r="W208" s="87">
        <f t="shared" si="75"/>
        <v>309101688.97968012</v>
      </c>
      <c r="X208" s="87">
        <f t="shared" si="76"/>
        <v>1623305186.1044939</v>
      </c>
      <c r="AV208" s="86">
        <v>40360</v>
      </c>
      <c r="AW208" s="76">
        <v>72.929190000000006</v>
      </c>
      <c r="AX208" s="76">
        <v>77.128704999999997</v>
      </c>
      <c r="AY208" s="76">
        <v>72.929190000000006</v>
      </c>
      <c r="AZ208" s="76">
        <v>77.128704999999997</v>
      </c>
      <c r="BA208" s="76">
        <v>73.097831999999997</v>
      </c>
      <c r="BB208" s="76">
        <v>67.447823</v>
      </c>
      <c r="BC208" s="76">
        <v>77.990217000000001</v>
      </c>
      <c r="BD208" s="76">
        <v>80.729781000000003</v>
      </c>
      <c r="BE208" s="76">
        <v>83.757401999999999</v>
      </c>
      <c r="BF208" s="76">
        <v>70.705628000000004</v>
      </c>
      <c r="BG208" s="76">
        <v>80.937271999999993</v>
      </c>
      <c r="BH208" s="76">
        <v>61.181449000000001</v>
      </c>
      <c r="BI208" s="76">
        <v>61.415680000000002</v>
      </c>
      <c r="BJ208" s="76">
        <v>62.4893</v>
      </c>
      <c r="BK208" s="76">
        <v>60.620868000000002</v>
      </c>
      <c r="BL208" s="76">
        <v>61.006936000000003</v>
      </c>
      <c r="BM208" s="76">
        <v>55.285730000000001</v>
      </c>
      <c r="BN208" s="76">
        <v>72.719014999999999</v>
      </c>
      <c r="BO208" s="91">
        <f t="shared" si="77"/>
        <v>67.88531136554036</v>
      </c>
    </row>
    <row r="209" spans="1:67" hidden="1" x14ac:dyDescent="0.3">
      <c r="A209" s="101">
        <v>40391</v>
      </c>
      <c r="B209" s="84">
        <v>3449420474</v>
      </c>
      <c r="C209" s="84">
        <v>1869664258</v>
      </c>
      <c r="D209" s="84">
        <v>1832722227</v>
      </c>
      <c r="E209" s="84">
        <v>401947750</v>
      </c>
      <c r="F209" s="84">
        <v>364722579</v>
      </c>
      <c r="G209" s="84">
        <v>992098332</v>
      </c>
      <c r="H209" s="84">
        <v>927607006</v>
      </c>
      <c r="I209" s="84">
        <v>64491326</v>
      </c>
      <c r="J209" s="84">
        <v>73953566</v>
      </c>
      <c r="K209" s="84">
        <v>36942031</v>
      </c>
      <c r="L209" s="84">
        <v>207926340</v>
      </c>
      <c r="M209" s="84">
        <v>1068384972</v>
      </c>
      <c r="N209" s="84">
        <v>303444904</v>
      </c>
      <c r="P209" s="86">
        <v>40391</v>
      </c>
      <c r="Q209" s="87">
        <f t="shared" si="69"/>
        <v>5067173170.6381969</v>
      </c>
      <c r="R209" s="87">
        <f t="shared" si="70"/>
        <v>2746522970.3506341</v>
      </c>
      <c r="S209" s="87">
        <f t="shared" si="71"/>
        <v>590458272.67226613</v>
      </c>
      <c r="T209" s="87">
        <f t="shared" si="72"/>
        <v>535774771.72322553</v>
      </c>
      <c r="U209" s="87">
        <f t="shared" si="73"/>
        <v>1457385113.9451742</v>
      </c>
      <c r="V209" s="87">
        <f t="shared" si="74"/>
        <v>108637241.62733696</v>
      </c>
      <c r="W209" s="87">
        <f t="shared" si="75"/>
        <v>305442256.01329106</v>
      </c>
      <c r="X209" s="87">
        <f t="shared" si="76"/>
        <v>1569449624.0273206</v>
      </c>
      <c r="AV209" s="86">
        <v>40391</v>
      </c>
      <c r="AW209" s="76">
        <v>73.131749999999997</v>
      </c>
      <c r="AX209" s="76">
        <v>77.203400000000002</v>
      </c>
      <c r="AY209" s="76">
        <v>73.131749999999997</v>
      </c>
      <c r="AZ209" s="76">
        <v>77.203400000000002</v>
      </c>
      <c r="BA209" s="76">
        <v>73.236622999999994</v>
      </c>
      <c r="BB209" s="76">
        <v>67.503478000000001</v>
      </c>
      <c r="BC209" s="76">
        <v>78.207947000000004</v>
      </c>
      <c r="BD209" s="76">
        <v>80.741568999999998</v>
      </c>
      <c r="BE209" s="76">
        <v>83.887656000000007</v>
      </c>
      <c r="BF209" s="76">
        <v>71.310467000000003</v>
      </c>
      <c r="BG209" s="76">
        <v>80.606077999999997</v>
      </c>
      <c r="BH209" s="76">
        <v>61.719495999999999</v>
      </c>
      <c r="BI209" s="76">
        <v>62.260010999999999</v>
      </c>
      <c r="BJ209" s="76">
        <v>63.470021000000003</v>
      </c>
      <c r="BK209" s="76">
        <v>61.379359999999998</v>
      </c>
      <c r="BL209" s="76">
        <v>61.354528999999999</v>
      </c>
      <c r="BM209" s="76">
        <v>55.745353999999999</v>
      </c>
      <c r="BN209" s="76">
        <v>72.84769</v>
      </c>
      <c r="BO209" s="91">
        <f t="shared" si="77"/>
        <v>68.07386204970679</v>
      </c>
    </row>
    <row r="210" spans="1:67" hidden="1" x14ac:dyDescent="0.3">
      <c r="A210" s="102">
        <v>40422</v>
      </c>
      <c r="B210" s="84">
        <v>3518882507</v>
      </c>
      <c r="C210" s="84">
        <v>1901160646</v>
      </c>
      <c r="D210" s="84">
        <v>1864183046</v>
      </c>
      <c r="E210" s="84">
        <v>404243919</v>
      </c>
      <c r="F210" s="84">
        <v>366864703</v>
      </c>
      <c r="G210" s="84">
        <v>1014088657</v>
      </c>
      <c r="H210" s="84">
        <v>947430832</v>
      </c>
      <c r="I210" s="84">
        <v>66657825</v>
      </c>
      <c r="J210" s="84">
        <v>78985767</v>
      </c>
      <c r="K210" s="84">
        <v>36977600</v>
      </c>
      <c r="L210" s="84">
        <v>209670219</v>
      </c>
      <c r="M210" s="84">
        <v>1094342789</v>
      </c>
      <c r="N210" s="84">
        <v>313708853</v>
      </c>
      <c r="P210" s="86">
        <v>40422</v>
      </c>
      <c r="Q210" s="87">
        <f t="shared" si="69"/>
        <v>5142256438.5336561</v>
      </c>
      <c r="R210" s="87">
        <f t="shared" si="70"/>
        <v>2778227335.8467393</v>
      </c>
      <c r="S210" s="87">
        <f t="shared" si="71"/>
        <v>590734669.62329233</v>
      </c>
      <c r="T210" s="87">
        <f t="shared" si="72"/>
        <v>536111216.36477178</v>
      </c>
      <c r="U210" s="87">
        <f t="shared" si="73"/>
        <v>1481920443.5864952</v>
      </c>
      <c r="V210" s="87">
        <f t="shared" si="74"/>
        <v>115424447.42053707</v>
      </c>
      <c r="W210" s="87">
        <f t="shared" si="75"/>
        <v>306397849.7368772</v>
      </c>
      <c r="X210" s="87">
        <f t="shared" si="76"/>
        <v>1599198393.6672337</v>
      </c>
      <c r="AV210" s="86">
        <v>40422</v>
      </c>
      <c r="AW210" s="76">
        <v>73.515110000000007</v>
      </c>
      <c r="AX210" s="76">
        <v>77.482808000000006</v>
      </c>
      <c r="AY210" s="76">
        <v>73.515110000000007</v>
      </c>
      <c r="AZ210" s="76">
        <v>77.482808000000006</v>
      </c>
      <c r="BA210" s="76">
        <v>73.446292999999997</v>
      </c>
      <c r="BB210" s="76">
        <v>67.571821999999997</v>
      </c>
      <c r="BC210" s="76">
        <v>78.552002999999999</v>
      </c>
      <c r="BD210" s="76">
        <v>81.087855000000005</v>
      </c>
      <c r="BE210" s="76">
        <v>84.007416000000006</v>
      </c>
      <c r="BF210" s="76">
        <v>73.237502000000006</v>
      </c>
      <c r="BG210" s="76">
        <v>80.523565000000005</v>
      </c>
      <c r="BH210" s="76">
        <v>62.375256999999998</v>
      </c>
      <c r="BI210" s="76">
        <v>63.489721000000003</v>
      </c>
      <c r="BJ210" s="76">
        <v>65.986509999999996</v>
      </c>
      <c r="BK210" s="76">
        <v>61.813882999999997</v>
      </c>
      <c r="BL210" s="76">
        <v>61.653564000000003</v>
      </c>
      <c r="BM210" s="76">
        <v>56.161459999999998</v>
      </c>
      <c r="BN210" s="76">
        <v>72.917524999999998</v>
      </c>
      <c r="BO210" s="91">
        <f t="shared" si="77"/>
        <v>68.430708368239792</v>
      </c>
    </row>
    <row r="211" spans="1:67" hidden="1" x14ac:dyDescent="0.3">
      <c r="A211" s="103">
        <v>40452</v>
      </c>
      <c r="B211" s="84">
        <v>3478501458</v>
      </c>
      <c r="C211" s="84">
        <v>1929215467</v>
      </c>
      <c r="D211" s="84">
        <v>1892078173</v>
      </c>
      <c r="E211" s="84">
        <v>409095427</v>
      </c>
      <c r="F211" s="84">
        <v>369414890</v>
      </c>
      <c r="G211" s="84">
        <v>1041057201</v>
      </c>
      <c r="H211" s="84">
        <v>964289116</v>
      </c>
      <c r="I211" s="84">
        <v>76768085</v>
      </c>
      <c r="J211" s="84">
        <v>72510655</v>
      </c>
      <c r="K211" s="84">
        <v>37137294</v>
      </c>
      <c r="L211" s="84">
        <v>206821099</v>
      </c>
      <c r="M211" s="84">
        <v>1021521549</v>
      </c>
      <c r="N211" s="84">
        <v>320943343</v>
      </c>
      <c r="P211" s="86">
        <v>40452</v>
      </c>
      <c r="Q211" s="87">
        <f t="shared" si="69"/>
        <v>5052059450.3824482</v>
      </c>
      <c r="R211" s="87">
        <f t="shared" si="70"/>
        <v>2801928172.1058106</v>
      </c>
      <c r="S211" s="87">
        <f t="shared" si="71"/>
        <v>594156547.88079524</v>
      </c>
      <c r="T211" s="87">
        <f t="shared" si="72"/>
        <v>536525859.9631418</v>
      </c>
      <c r="U211" s="87">
        <f t="shared" si="73"/>
        <v>1511996741.7592354</v>
      </c>
      <c r="V211" s="87">
        <f t="shared" si="74"/>
        <v>105312055.85775301</v>
      </c>
      <c r="W211" s="87">
        <f t="shared" si="75"/>
        <v>300380063.18450534</v>
      </c>
      <c r="X211" s="87">
        <f t="shared" si="76"/>
        <v>1483623812.6408648</v>
      </c>
      <c r="AV211" s="86">
        <v>40452</v>
      </c>
      <c r="AW211" s="76">
        <v>73.968925999999996</v>
      </c>
      <c r="AX211" s="76">
        <v>77.630944999999997</v>
      </c>
      <c r="AY211" s="76">
        <v>73.968925999999996</v>
      </c>
      <c r="AZ211" s="76">
        <v>77.630944999999997</v>
      </c>
      <c r="BA211" s="76">
        <v>73.765326999999999</v>
      </c>
      <c r="BB211" s="76">
        <v>67.874140999999995</v>
      </c>
      <c r="BC211" s="76">
        <v>78.884747000000004</v>
      </c>
      <c r="BD211" s="76">
        <v>81.068489</v>
      </c>
      <c r="BE211" s="76">
        <v>84.112533999999997</v>
      </c>
      <c r="BF211" s="76">
        <v>73.237515000000002</v>
      </c>
      <c r="BG211" s="76">
        <v>80.384378999999996</v>
      </c>
      <c r="BH211" s="76">
        <v>63.633527000000001</v>
      </c>
      <c r="BI211" s="76">
        <v>64.495729999999995</v>
      </c>
      <c r="BJ211" s="76">
        <v>68.268469999999994</v>
      </c>
      <c r="BK211" s="76">
        <v>62.031858</v>
      </c>
      <c r="BL211" s="76">
        <v>63.067886999999999</v>
      </c>
      <c r="BM211" s="76">
        <v>58.279186000000003</v>
      </c>
      <c r="BN211" s="76">
        <v>72.952151000000001</v>
      </c>
      <c r="BO211" s="91">
        <f t="shared" si="77"/>
        <v>68.853137857209347</v>
      </c>
    </row>
    <row r="212" spans="1:67" hidden="1" x14ac:dyDescent="0.3">
      <c r="A212" s="104">
        <v>40483</v>
      </c>
      <c r="B212" s="84">
        <v>3552399560</v>
      </c>
      <c r="C212" s="84">
        <v>1954929088</v>
      </c>
      <c r="D212" s="84">
        <v>1917702047</v>
      </c>
      <c r="E212" s="84">
        <v>417152672</v>
      </c>
      <c r="F212" s="84">
        <v>375803604</v>
      </c>
      <c r="G212" s="84">
        <v>1051427822</v>
      </c>
      <c r="H212" s="84">
        <v>974787602</v>
      </c>
      <c r="I212" s="84">
        <v>76640220</v>
      </c>
      <c r="J212" s="84">
        <v>73317949</v>
      </c>
      <c r="K212" s="84">
        <v>37227041</v>
      </c>
      <c r="L212" s="84">
        <v>211224629</v>
      </c>
      <c r="M212" s="84">
        <v>1059817888</v>
      </c>
      <c r="N212" s="84">
        <v>326427955</v>
      </c>
      <c r="P212" s="86">
        <v>40483</v>
      </c>
      <c r="Q212" s="87">
        <f t="shared" si="69"/>
        <v>5118377046.3611813</v>
      </c>
      <c r="R212" s="87">
        <f t="shared" si="70"/>
        <v>2816705723.069901</v>
      </c>
      <c r="S212" s="87">
        <f t="shared" si="71"/>
        <v>601042935.94525576</v>
      </c>
      <c r="T212" s="87">
        <f t="shared" si="72"/>
        <v>541466270.38018405</v>
      </c>
      <c r="U212" s="87">
        <f t="shared" si="73"/>
        <v>1514920813.1391418</v>
      </c>
      <c r="V212" s="87">
        <f t="shared" si="74"/>
        <v>105638147.09173079</v>
      </c>
      <c r="W212" s="87">
        <f t="shared" si="75"/>
        <v>304337187.98787272</v>
      </c>
      <c r="X212" s="87">
        <f t="shared" si="76"/>
        <v>1527009408.6100454</v>
      </c>
      <c r="AV212" s="86">
        <v>40483</v>
      </c>
      <c r="AW212" s="76">
        <v>74.561581000000004</v>
      </c>
      <c r="AX212" s="76">
        <v>77.814944999999994</v>
      </c>
      <c r="AY212" s="76">
        <v>74.561581000000004</v>
      </c>
      <c r="AZ212" s="76">
        <v>77.814944999999994</v>
      </c>
      <c r="BA212" s="76">
        <v>74.022356000000002</v>
      </c>
      <c r="BB212" s="76">
        <v>68.237275999999994</v>
      </c>
      <c r="BC212" s="76">
        <v>79.037806000000003</v>
      </c>
      <c r="BD212" s="76">
        <v>81.180387999999994</v>
      </c>
      <c r="BE212" s="76">
        <v>84.218964999999997</v>
      </c>
      <c r="BF212" s="76">
        <v>73.237121000000002</v>
      </c>
      <c r="BG212" s="76">
        <v>80.544428999999994</v>
      </c>
      <c r="BH212" s="76">
        <v>65.303905999999998</v>
      </c>
      <c r="BI212" s="76">
        <v>65.385611999999995</v>
      </c>
      <c r="BJ212" s="76">
        <v>70.369636</v>
      </c>
      <c r="BK212" s="76">
        <v>62.173788999999999</v>
      </c>
      <c r="BL212" s="76">
        <v>65.222150999999997</v>
      </c>
      <c r="BM212" s="76">
        <v>61.486179</v>
      </c>
      <c r="BN212" s="76">
        <v>73.041782999999995</v>
      </c>
      <c r="BO212" s="91">
        <f t="shared" si="77"/>
        <v>69.404804058456676</v>
      </c>
    </row>
    <row r="213" spans="1:67" hidden="1" x14ac:dyDescent="0.3">
      <c r="A213" s="85">
        <v>40513</v>
      </c>
      <c r="B213" s="84">
        <v>3569686513</v>
      </c>
      <c r="C213" s="84">
        <v>1961231812</v>
      </c>
      <c r="D213" s="84">
        <v>1924337239</v>
      </c>
      <c r="E213" s="84">
        <v>418366098</v>
      </c>
      <c r="F213" s="84">
        <v>376328546</v>
      </c>
      <c r="G213" s="84">
        <v>1054339566</v>
      </c>
      <c r="H213" s="84">
        <v>983336875</v>
      </c>
      <c r="I213" s="84">
        <v>71002691</v>
      </c>
      <c r="J213" s="84">
        <v>75303029</v>
      </c>
      <c r="K213" s="84">
        <v>36894573</v>
      </c>
      <c r="L213" s="84">
        <v>223970593</v>
      </c>
      <c r="M213" s="84">
        <v>1054438045</v>
      </c>
      <c r="N213" s="84">
        <v>330046063</v>
      </c>
      <c r="P213" s="86">
        <v>40513</v>
      </c>
      <c r="Q213" s="87">
        <f t="shared" ref="Q213:Q276" si="78">IF(B213="N/E","N/E",B213*(100/$BO213))</f>
        <v>5117930596.3672895</v>
      </c>
      <c r="R213" s="87">
        <f t="shared" ref="R213:R276" si="79">IF(C213="N/E","N/E",C213*(100/$BO213))</f>
        <v>2811857080.628654</v>
      </c>
      <c r="S213" s="87">
        <f t="shared" ref="S213:S276" si="80">IF(E213="N/E","N/E",E213*(100/$BO213))</f>
        <v>599819800.8814888</v>
      </c>
      <c r="T213" s="87">
        <f t="shared" ref="T213:T276" si="81">IF(F213="N/E","N/E",F213*(100/$BO213))</f>
        <v>539549725.96211708</v>
      </c>
      <c r="U213" s="87">
        <f t="shared" ref="U213:U276" si="82">IF(G213="N/E","N/E",G213*(100/$BO213))</f>
        <v>1511627618.8793752</v>
      </c>
      <c r="V213" s="87">
        <f t="shared" ref="V213:V276" si="83">IF(J213="N/E","N/E",J213*(100/$BO213))</f>
        <v>107963451.33240929</v>
      </c>
      <c r="W213" s="87">
        <f t="shared" ref="W213:W276" si="84">IF(L213="N/E","N/E",L213*(100/$BO213))</f>
        <v>321111096.57018375</v>
      </c>
      <c r="X213" s="87">
        <f t="shared" ref="X213:X276" si="85">IF(M213="N/E","N/E",M213*(100/$BO213))</f>
        <v>1511768810.1815705</v>
      </c>
      <c r="AV213" s="86">
        <v>40513</v>
      </c>
      <c r="AW213" s="76">
        <v>74.930954</v>
      </c>
      <c r="AX213" s="76">
        <v>78.150823000000003</v>
      </c>
      <c r="AY213" s="76">
        <v>74.930954</v>
      </c>
      <c r="AZ213" s="76">
        <v>78.150823000000003</v>
      </c>
      <c r="BA213" s="76">
        <v>74.377791000000002</v>
      </c>
      <c r="BB213" s="76">
        <v>68.972857000000005</v>
      </c>
      <c r="BC213" s="76">
        <v>79.024944000000005</v>
      </c>
      <c r="BD213" s="76">
        <v>81.495712999999995</v>
      </c>
      <c r="BE213" s="76">
        <v>84.360100000000003</v>
      </c>
      <c r="BF213" s="76">
        <v>73.239906000000005</v>
      </c>
      <c r="BG213" s="76">
        <v>81.137213000000003</v>
      </c>
      <c r="BH213" s="76">
        <v>65.757802999999996</v>
      </c>
      <c r="BI213" s="76">
        <v>66.305492999999998</v>
      </c>
      <c r="BJ213" s="76">
        <v>72.224835999999996</v>
      </c>
      <c r="BK213" s="76">
        <v>62.515616000000001</v>
      </c>
      <c r="BL213" s="76">
        <v>65.386461999999995</v>
      </c>
      <c r="BM213" s="76">
        <v>61.640050000000002</v>
      </c>
      <c r="BN213" s="76">
        <v>73.227824999999996</v>
      </c>
      <c r="BO213" s="91">
        <f t="shared" ref="BO213:BO276" si="86">AW213/BO$18*100</f>
        <v>69.748630736293407</v>
      </c>
    </row>
    <row r="214" spans="1:67" hidden="1" x14ac:dyDescent="0.3">
      <c r="A214" s="92">
        <v>40544</v>
      </c>
      <c r="B214" s="84">
        <v>3546968857</v>
      </c>
      <c r="C214" s="84">
        <v>1958512992</v>
      </c>
      <c r="D214" s="84">
        <v>1922006296</v>
      </c>
      <c r="E214" s="84">
        <v>420383602</v>
      </c>
      <c r="F214" s="84">
        <v>372668640</v>
      </c>
      <c r="G214" s="84">
        <v>1061491908</v>
      </c>
      <c r="H214" s="84">
        <v>993390324</v>
      </c>
      <c r="I214" s="84">
        <v>68101584</v>
      </c>
      <c r="J214" s="84">
        <v>67462146</v>
      </c>
      <c r="K214" s="84">
        <v>36506696</v>
      </c>
      <c r="L214" s="84">
        <v>222596837</v>
      </c>
      <c r="M214" s="84">
        <v>1036053543</v>
      </c>
      <c r="N214" s="84">
        <v>329805485</v>
      </c>
      <c r="P214" s="86">
        <v>40544</v>
      </c>
      <c r="Q214" s="87">
        <f t="shared" si="78"/>
        <v>5060705878.8496447</v>
      </c>
      <c r="R214" s="87">
        <f t="shared" si="79"/>
        <v>2794345992.8770971</v>
      </c>
      <c r="S214" s="87">
        <f t="shared" si="80"/>
        <v>599790370.81615663</v>
      </c>
      <c r="T214" s="87">
        <f t="shared" si="81"/>
        <v>531712133.18913615</v>
      </c>
      <c r="U214" s="87">
        <f t="shared" si="82"/>
        <v>1514503948.5095561</v>
      </c>
      <c r="V214" s="87">
        <f t="shared" si="83"/>
        <v>96252911.324057072</v>
      </c>
      <c r="W214" s="87">
        <f t="shared" si="84"/>
        <v>317594308.55900413</v>
      </c>
      <c r="X214" s="87">
        <f t="shared" si="85"/>
        <v>1478209273.1137569</v>
      </c>
      <c r="AV214" s="86">
        <v>40544</v>
      </c>
      <c r="AW214" s="76">
        <v>75.295991000000001</v>
      </c>
      <c r="AX214" s="76">
        <v>78.508111999999997</v>
      </c>
      <c r="AY214" s="76">
        <v>75.295991000000001</v>
      </c>
      <c r="AZ214" s="76">
        <v>78.508111999999997</v>
      </c>
      <c r="BA214" s="76">
        <v>74.920874999999995</v>
      </c>
      <c r="BB214" s="76">
        <v>69.946038000000001</v>
      </c>
      <c r="BC214" s="76">
        <v>79.179938000000007</v>
      </c>
      <c r="BD214" s="76">
        <v>81.680738000000005</v>
      </c>
      <c r="BE214" s="76">
        <v>84.550578999999999</v>
      </c>
      <c r="BF214" s="76">
        <v>73.466488999999996</v>
      </c>
      <c r="BG214" s="76">
        <v>81.306835000000007</v>
      </c>
      <c r="BH214" s="76">
        <v>66.129486</v>
      </c>
      <c r="BI214" s="76">
        <v>66.125694999999993</v>
      </c>
      <c r="BJ214" s="76">
        <v>71.631399999999999</v>
      </c>
      <c r="BK214" s="76">
        <v>62.627799000000003</v>
      </c>
      <c r="BL214" s="76">
        <v>66.029666000000006</v>
      </c>
      <c r="BM214" s="76">
        <v>62.204358999999997</v>
      </c>
      <c r="BN214" s="76">
        <v>74.038263999999998</v>
      </c>
      <c r="BO214" s="91">
        <f t="shared" si="86"/>
        <v>70.088421297589136</v>
      </c>
    </row>
    <row r="215" spans="1:67" hidden="1" x14ac:dyDescent="0.3">
      <c r="A215" s="93">
        <v>40575</v>
      </c>
      <c r="B215" s="84">
        <v>3598166531</v>
      </c>
      <c r="C215" s="84">
        <v>1978102522</v>
      </c>
      <c r="D215" s="84">
        <v>1941470367</v>
      </c>
      <c r="E215" s="84">
        <v>423753021</v>
      </c>
      <c r="F215" s="84">
        <v>374334416</v>
      </c>
      <c r="G215" s="84">
        <v>1076005603</v>
      </c>
      <c r="H215" s="84">
        <v>1007740969</v>
      </c>
      <c r="I215" s="84">
        <v>68264634</v>
      </c>
      <c r="J215" s="84">
        <v>67377327</v>
      </c>
      <c r="K215" s="84">
        <v>36632155</v>
      </c>
      <c r="L215" s="84">
        <v>226594975</v>
      </c>
      <c r="M215" s="84">
        <v>1062809689</v>
      </c>
      <c r="N215" s="84">
        <v>330659345</v>
      </c>
      <c r="P215" s="86">
        <v>40575</v>
      </c>
      <c r="Q215" s="87">
        <f t="shared" si="78"/>
        <v>5114566113.4843178</v>
      </c>
      <c r="R215" s="87">
        <f t="shared" si="79"/>
        <v>2811747605.5804787</v>
      </c>
      <c r="S215" s="87">
        <f t="shared" si="80"/>
        <v>602338113.8756994</v>
      </c>
      <c r="T215" s="87">
        <f t="shared" si="81"/>
        <v>532092692.95616758</v>
      </c>
      <c r="U215" s="87">
        <f t="shared" si="82"/>
        <v>1529473899.4455562</v>
      </c>
      <c r="V215" s="87">
        <f t="shared" si="83"/>
        <v>95772608.222104535</v>
      </c>
      <c r="W215" s="87">
        <f t="shared" si="84"/>
        <v>322090423.17414242</v>
      </c>
      <c r="X215" s="87">
        <f t="shared" si="85"/>
        <v>1510716742.4325659</v>
      </c>
      <c r="AV215" s="86">
        <v>40575</v>
      </c>
      <c r="AW215" s="76">
        <v>75.578460000000007</v>
      </c>
      <c r="AX215" s="76">
        <v>78.824087000000006</v>
      </c>
      <c r="AY215" s="76">
        <v>75.578460000000007</v>
      </c>
      <c r="AZ215" s="76">
        <v>78.824087000000006</v>
      </c>
      <c r="BA215" s="76">
        <v>75.320616000000001</v>
      </c>
      <c r="BB215" s="76">
        <v>70.418372000000005</v>
      </c>
      <c r="BC215" s="76">
        <v>79.517415999999997</v>
      </c>
      <c r="BD215" s="76">
        <v>81.921679999999995</v>
      </c>
      <c r="BE215" s="76">
        <v>84.720844999999997</v>
      </c>
      <c r="BF215" s="76">
        <v>73.568556999999998</v>
      </c>
      <c r="BG215" s="76">
        <v>81.659902000000002</v>
      </c>
      <c r="BH215" s="76">
        <v>66.317493999999996</v>
      </c>
      <c r="BI215" s="76">
        <v>66.116173000000003</v>
      </c>
      <c r="BJ215" s="76">
        <v>71.018410000000003</v>
      </c>
      <c r="BK215" s="76">
        <v>63.003712999999998</v>
      </c>
      <c r="BL215" s="76">
        <v>66.327509000000006</v>
      </c>
      <c r="BM215" s="76">
        <v>62.558416000000001</v>
      </c>
      <c r="BN215" s="76">
        <v>74.215022000000005</v>
      </c>
      <c r="BO215" s="91">
        <f t="shared" si="86"/>
        <v>70.351354370287638</v>
      </c>
    </row>
    <row r="216" spans="1:67" hidden="1" x14ac:dyDescent="0.3">
      <c r="A216" s="94">
        <v>40603</v>
      </c>
      <c r="B216" s="84">
        <v>3700362733</v>
      </c>
      <c r="C216" s="84">
        <v>2013325847</v>
      </c>
      <c r="D216" s="84">
        <v>1976570394</v>
      </c>
      <c r="E216" s="84">
        <v>429660040</v>
      </c>
      <c r="F216" s="84">
        <v>378402424</v>
      </c>
      <c r="G216" s="84">
        <v>1101896119</v>
      </c>
      <c r="H216" s="84">
        <v>1024902849</v>
      </c>
      <c r="I216" s="84">
        <v>76993270</v>
      </c>
      <c r="J216" s="84">
        <v>66611811</v>
      </c>
      <c r="K216" s="84">
        <v>36755453</v>
      </c>
      <c r="L216" s="84">
        <v>225524900</v>
      </c>
      <c r="M216" s="84">
        <v>1115198714</v>
      </c>
      <c r="N216" s="84">
        <v>346313272</v>
      </c>
      <c r="P216" s="86">
        <v>40603</v>
      </c>
      <c r="Q216" s="87">
        <f t="shared" si="78"/>
        <v>5249760320.6989346</v>
      </c>
      <c r="R216" s="87">
        <f t="shared" si="79"/>
        <v>2856335691.0821457</v>
      </c>
      <c r="S216" s="87">
        <f t="shared" si="80"/>
        <v>609565167.5621599</v>
      </c>
      <c r="T216" s="87">
        <f t="shared" si="81"/>
        <v>536845216.02587819</v>
      </c>
      <c r="U216" s="87">
        <f t="shared" si="82"/>
        <v>1563276613.795243</v>
      </c>
      <c r="V216" s="87">
        <f t="shared" si="83"/>
        <v>94503179.150274068</v>
      </c>
      <c r="W216" s="87">
        <f t="shared" si="84"/>
        <v>319955571.05552417</v>
      </c>
      <c r="X216" s="87">
        <f t="shared" si="85"/>
        <v>1582149205.6010497</v>
      </c>
      <c r="AV216" s="86">
        <v>40603</v>
      </c>
      <c r="AW216" s="76">
        <v>75.723450999999997</v>
      </c>
      <c r="AX216" s="76">
        <v>79.059361999999993</v>
      </c>
      <c r="AY216" s="76">
        <v>75.723450999999997</v>
      </c>
      <c r="AZ216" s="76">
        <v>79.059361999999993</v>
      </c>
      <c r="BA216" s="76">
        <v>75.684479999999994</v>
      </c>
      <c r="BB216" s="76">
        <v>71.049464</v>
      </c>
      <c r="BC216" s="76">
        <v>79.652163999999999</v>
      </c>
      <c r="BD216" s="76">
        <v>82.041883999999996</v>
      </c>
      <c r="BE216" s="76">
        <v>84.901650000000004</v>
      </c>
      <c r="BF216" s="76">
        <v>73.598129</v>
      </c>
      <c r="BG216" s="76">
        <v>81.748549999999994</v>
      </c>
      <c r="BH216" s="76">
        <v>66.208477000000002</v>
      </c>
      <c r="BI216" s="76">
        <v>65.290126999999998</v>
      </c>
      <c r="BJ216" s="76">
        <v>68.852727000000002</v>
      </c>
      <c r="BK216" s="76">
        <v>63.033065999999998</v>
      </c>
      <c r="BL216" s="76">
        <v>66.618412000000006</v>
      </c>
      <c r="BM216" s="76">
        <v>63.036856999999998</v>
      </c>
      <c r="BN216" s="76">
        <v>74.103848999999997</v>
      </c>
      <c r="BO216" s="91">
        <f t="shared" si="86"/>
        <v>70.486317602159545</v>
      </c>
    </row>
    <row r="217" spans="1:67" hidden="1" x14ac:dyDescent="0.3">
      <c r="A217" s="95">
        <v>40634</v>
      </c>
      <c r="B217" s="84">
        <v>3783855579</v>
      </c>
      <c r="C217" s="84">
        <v>2043724450</v>
      </c>
      <c r="D217" s="84">
        <v>2006838449</v>
      </c>
      <c r="E217" s="84">
        <v>439408961</v>
      </c>
      <c r="F217" s="84">
        <v>381041351</v>
      </c>
      <c r="G217" s="84">
        <v>1098287399</v>
      </c>
      <c r="H217" s="84">
        <v>1019691476</v>
      </c>
      <c r="I217" s="84">
        <v>78595923</v>
      </c>
      <c r="J217" s="84">
        <v>88100738</v>
      </c>
      <c r="K217" s="84">
        <v>36886001</v>
      </c>
      <c r="L217" s="84">
        <v>223246605</v>
      </c>
      <c r="M217" s="84">
        <v>1179754236</v>
      </c>
      <c r="N217" s="84">
        <v>337130288</v>
      </c>
      <c r="P217" s="86">
        <v>40634</v>
      </c>
      <c r="Q217" s="87">
        <f t="shared" si="78"/>
        <v>5368638975.1598969</v>
      </c>
      <c r="R217" s="87">
        <f t="shared" si="79"/>
        <v>2899692788.9242849</v>
      </c>
      <c r="S217" s="87">
        <f t="shared" si="80"/>
        <v>623445590.03559029</v>
      </c>
      <c r="T217" s="87">
        <f t="shared" si="81"/>
        <v>540632010.23830163</v>
      </c>
      <c r="U217" s="87">
        <f t="shared" si="82"/>
        <v>1558280545.6218469</v>
      </c>
      <c r="V217" s="87">
        <f t="shared" si="83"/>
        <v>124999764.3652537</v>
      </c>
      <c r="W217" s="87">
        <f t="shared" si="84"/>
        <v>316748459.25062364</v>
      </c>
      <c r="X217" s="87">
        <f t="shared" si="85"/>
        <v>1673867947.7226388</v>
      </c>
      <c r="AV217" s="86">
        <v>40634</v>
      </c>
      <c r="AW217" s="76">
        <v>75.717440999999994</v>
      </c>
      <c r="AX217" s="76">
        <v>79.118986000000007</v>
      </c>
      <c r="AY217" s="76">
        <v>75.717440999999994</v>
      </c>
      <c r="AZ217" s="76">
        <v>79.118986000000007</v>
      </c>
      <c r="BA217" s="76">
        <v>75.946855999999997</v>
      </c>
      <c r="BB217" s="76">
        <v>71.461156000000003</v>
      </c>
      <c r="BC217" s="76">
        <v>79.786513999999997</v>
      </c>
      <c r="BD217" s="76">
        <v>81.920204999999996</v>
      </c>
      <c r="BE217" s="76">
        <v>85.071241000000001</v>
      </c>
      <c r="BF217" s="76">
        <v>73.650721000000004</v>
      </c>
      <c r="BG217" s="76">
        <v>81.287053999999998</v>
      </c>
      <c r="BH217" s="76">
        <v>66.021559999999994</v>
      </c>
      <c r="BI217" s="76">
        <v>67.288445999999993</v>
      </c>
      <c r="BJ217" s="76">
        <v>73.825389999999999</v>
      </c>
      <c r="BK217" s="76">
        <v>63.132219999999997</v>
      </c>
      <c r="BL217" s="76">
        <v>65.213491000000005</v>
      </c>
      <c r="BM217" s="76">
        <v>60.986472999999997</v>
      </c>
      <c r="BN217" s="76">
        <v>74.083856999999995</v>
      </c>
      <c r="BO217" s="91">
        <f t="shared" si="86"/>
        <v>70.480723261658753</v>
      </c>
    </row>
    <row r="218" spans="1:67" hidden="1" x14ac:dyDescent="0.3">
      <c r="A218" s="96">
        <v>40664</v>
      </c>
      <c r="B218" s="84">
        <v>3788020095</v>
      </c>
      <c r="C218" s="84">
        <v>2049424407</v>
      </c>
      <c r="D218" s="84">
        <v>2012407007</v>
      </c>
      <c r="E218" s="84">
        <v>446832478</v>
      </c>
      <c r="F218" s="84">
        <v>405178234</v>
      </c>
      <c r="G218" s="84">
        <v>1096048299</v>
      </c>
      <c r="H218" s="84">
        <v>1028899328</v>
      </c>
      <c r="I218" s="84">
        <v>67148971</v>
      </c>
      <c r="J218" s="84">
        <v>64347996</v>
      </c>
      <c r="K218" s="84">
        <v>37017400</v>
      </c>
      <c r="L218" s="84">
        <v>222877618</v>
      </c>
      <c r="M218" s="84">
        <v>1182396302</v>
      </c>
      <c r="N218" s="84">
        <v>333321768</v>
      </c>
      <c r="P218" s="86">
        <v>40664</v>
      </c>
      <c r="Q218" s="87">
        <f t="shared" si="78"/>
        <v>5414462265.1686697</v>
      </c>
      <c r="R218" s="87">
        <f t="shared" si="79"/>
        <v>2929374934.3262601</v>
      </c>
      <c r="S218" s="87">
        <f t="shared" si="80"/>
        <v>638686577.76558328</v>
      </c>
      <c r="T218" s="87">
        <f t="shared" si="81"/>
        <v>579147471.14367712</v>
      </c>
      <c r="U218" s="87">
        <f t="shared" si="82"/>
        <v>1566652765.0080504</v>
      </c>
      <c r="V218" s="87">
        <f t="shared" si="83"/>
        <v>91976754.991640165</v>
      </c>
      <c r="W218" s="87">
        <f t="shared" si="84"/>
        <v>318573403.03039694</v>
      </c>
      <c r="X218" s="87">
        <f t="shared" si="85"/>
        <v>1690075553.7449119</v>
      </c>
      <c r="AV218" s="86">
        <v>40664</v>
      </c>
      <c r="AW218" s="76">
        <v>75.159263999999993</v>
      </c>
      <c r="AX218" s="76">
        <v>79.259855999999999</v>
      </c>
      <c r="AY218" s="76">
        <v>75.159263999999993</v>
      </c>
      <c r="AZ218" s="76">
        <v>79.259855999999999</v>
      </c>
      <c r="BA218" s="76">
        <v>76.160846000000006</v>
      </c>
      <c r="BB218" s="76">
        <v>71.824653999999995</v>
      </c>
      <c r="BC218" s="76">
        <v>79.872320000000002</v>
      </c>
      <c r="BD218" s="76">
        <v>81.995637000000002</v>
      </c>
      <c r="BE218" s="76">
        <v>85.242051000000004</v>
      </c>
      <c r="BF218" s="76">
        <v>73.673772</v>
      </c>
      <c r="BG218" s="76">
        <v>81.284987000000001</v>
      </c>
      <c r="BH218" s="76">
        <v>63.511529000000003</v>
      </c>
      <c r="BI218" s="76">
        <v>64.687776999999997</v>
      </c>
      <c r="BJ218" s="76">
        <v>66.651640999999998</v>
      </c>
      <c r="BK218" s="76">
        <v>63.451669000000003</v>
      </c>
      <c r="BL218" s="76">
        <v>62.757860000000001</v>
      </c>
      <c r="BM218" s="76">
        <v>57.266621000000001</v>
      </c>
      <c r="BN218" s="76">
        <v>74.339994000000004</v>
      </c>
      <c r="BO218" s="91">
        <f t="shared" si="86"/>
        <v>69.961150516615461</v>
      </c>
    </row>
    <row r="219" spans="1:67" hidden="1" x14ac:dyDescent="0.3">
      <c r="A219" s="97">
        <v>40695</v>
      </c>
      <c r="B219" s="84">
        <v>3795905312</v>
      </c>
      <c r="C219" s="84">
        <v>2070368418</v>
      </c>
      <c r="D219" s="84">
        <v>2033219961</v>
      </c>
      <c r="E219" s="84">
        <v>456124876</v>
      </c>
      <c r="F219" s="84">
        <v>408396884</v>
      </c>
      <c r="G219" s="84">
        <v>1103517231</v>
      </c>
      <c r="H219" s="84">
        <v>1031376042</v>
      </c>
      <c r="I219" s="84">
        <v>72141189</v>
      </c>
      <c r="J219" s="84">
        <v>65180970</v>
      </c>
      <c r="K219" s="84">
        <v>37148457</v>
      </c>
      <c r="L219" s="84">
        <v>215851981</v>
      </c>
      <c r="M219" s="84">
        <v>1196335796</v>
      </c>
      <c r="N219" s="84">
        <v>313349117</v>
      </c>
      <c r="P219" s="86">
        <v>40695</v>
      </c>
      <c r="Q219" s="87">
        <f t="shared" si="78"/>
        <v>5426004274.6056614</v>
      </c>
      <c r="R219" s="87">
        <f t="shared" si="79"/>
        <v>2959459460.3197947</v>
      </c>
      <c r="S219" s="87">
        <f t="shared" si="80"/>
        <v>652001386.62731147</v>
      </c>
      <c r="T219" s="87">
        <f t="shared" si="81"/>
        <v>583777269.49992812</v>
      </c>
      <c r="U219" s="87">
        <f t="shared" si="82"/>
        <v>1577407422.039247</v>
      </c>
      <c r="V219" s="87">
        <f t="shared" si="83"/>
        <v>93172034.804155678</v>
      </c>
      <c r="W219" s="87">
        <f t="shared" si="84"/>
        <v>308546624.67094231</v>
      </c>
      <c r="X219" s="87">
        <f t="shared" si="85"/>
        <v>1710085634.2329559</v>
      </c>
      <c r="AV219" s="86">
        <v>40695</v>
      </c>
      <c r="AW219" s="76">
        <v>75.155507999999998</v>
      </c>
      <c r="AX219" s="76">
        <v>79.413224999999997</v>
      </c>
      <c r="AY219" s="76">
        <v>75.155507999999998</v>
      </c>
      <c r="AZ219" s="76">
        <v>79.413224999999997</v>
      </c>
      <c r="BA219" s="76">
        <v>76.323238000000003</v>
      </c>
      <c r="BB219" s="76">
        <v>72.090710000000001</v>
      </c>
      <c r="BC219" s="76">
        <v>79.945830999999998</v>
      </c>
      <c r="BD219" s="76">
        <v>82.140871000000004</v>
      </c>
      <c r="BE219" s="76">
        <v>85.400121999999996</v>
      </c>
      <c r="BF219" s="76">
        <v>73.727470999999994</v>
      </c>
      <c r="BG219" s="76">
        <v>81.445806000000005</v>
      </c>
      <c r="BH219" s="76">
        <v>63.069754000000003</v>
      </c>
      <c r="BI219" s="76">
        <v>62.990034000000001</v>
      </c>
      <c r="BJ219" s="76">
        <v>62.383335000000002</v>
      </c>
      <c r="BK219" s="76">
        <v>63.395279000000002</v>
      </c>
      <c r="BL219" s="76">
        <v>63.016981000000001</v>
      </c>
      <c r="BM219" s="76">
        <v>57.585545000000003</v>
      </c>
      <c r="BN219" s="76">
        <v>74.470451999999995</v>
      </c>
      <c r="BO219" s="91">
        <f t="shared" si="86"/>
        <v>69.957654286512152</v>
      </c>
    </row>
    <row r="220" spans="1:67" hidden="1" x14ac:dyDescent="0.3">
      <c r="A220" s="98">
        <v>40725</v>
      </c>
      <c r="B220" s="84">
        <v>3815935321</v>
      </c>
      <c r="C220" s="84">
        <v>2099739819</v>
      </c>
      <c r="D220" s="84">
        <v>2062456305</v>
      </c>
      <c r="E220" s="84">
        <v>465059263</v>
      </c>
      <c r="F220" s="84">
        <v>410835983</v>
      </c>
      <c r="G220" s="84">
        <v>1119739410</v>
      </c>
      <c r="H220" s="84">
        <v>1048622834</v>
      </c>
      <c r="I220" s="84">
        <v>71116576</v>
      </c>
      <c r="J220" s="84">
        <v>66821649</v>
      </c>
      <c r="K220" s="84">
        <v>37283514</v>
      </c>
      <c r="L220" s="84">
        <v>214653870</v>
      </c>
      <c r="M220" s="84">
        <v>1173459444</v>
      </c>
      <c r="N220" s="84">
        <v>328082188</v>
      </c>
      <c r="P220" s="86">
        <v>40725</v>
      </c>
      <c r="Q220" s="87">
        <f t="shared" si="78"/>
        <v>5428589314.5290184</v>
      </c>
      <c r="R220" s="87">
        <f t="shared" si="79"/>
        <v>2987111726.4449291</v>
      </c>
      <c r="S220" s="87">
        <f t="shared" si="80"/>
        <v>661598149.17485082</v>
      </c>
      <c r="T220" s="87">
        <f t="shared" si="81"/>
        <v>584459546.54005134</v>
      </c>
      <c r="U220" s="87">
        <f t="shared" si="82"/>
        <v>1592952942.0299697</v>
      </c>
      <c r="V220" s="87">
        <f t="shared" si="83"/>
        <v>95061173.533084795</v>
      </c>
      <c r="W220" s="87">
        <f t="shared" si="84"/>
        <v>305368830.17685217</v>
      </c>
      <c r="X220" s="87">
        <f t="shared" si="85"/>
        <v>1669375621.6659844</v>
      </c>
      <c r="AV220" s="86">
        <v>40725</v>
      </c>
      <c r="AW220" s="76">
        <v>75.516107000000005</v>
      </c>
      <c r="AX220" s="76">
        <v>79.591637000000006</v>
      </c>
      <c r="AY220" s="76">
        <v>75.516107000000005</v>
      </c>
      <c r="AZ220" s="76">
        <v>79.591637000000006</v>
      </c>
      <c r="BA220" s="76">
        <v>76.380420999999998</v>
      </c>
      <c r="BB220" s="76">
        <v>72.317179999999993</v>
      </c>
      <c r="BC220" s="76">
        <v>79.857883000000001</v>
      </c>
      <c r="BD220" s="76">
        <v>82.427591000000007</v>
      </c>
      <c r="BE220" s="76">
        <v>85.493593000000004</v>
      </c>
      <c r="BF220" s="76">
        <v>73.784560999999997</v>
      </c>
      <c r="BG220" s="76">
        <v>81.993060999999997</v>
      </c>
      <c r="BH220" s="76">
        <v>63.939529</v>
      </c>
      <c r="BI220" s="76">
        <v>64.882840999999999</v>
      </c>
      <c r="BJ220" s="76">
        <v>66.283703000000003</v>
      </c>
      <c r="BK220" s="76">
        <v>64.006378999999995</v>
      </c>
      <c r="BL220" s="76">
        <v>63.315064999999997</v>
      </c>
      <c r="BM220" s="76">
        <v>57.931412000000002</v>
      </c>
      <c r="BN220" s="76">
        <v>74.665491000000003</v>
      </c>
      <c r="BO220" s="91">
        <f t="shared" si="86"/>
        <v>70.29331378572094</v>
      </c>
    </row>
    <row r="221" spans="1:67" hidden="1" x14ac:dyDescent="0.3">
      <c r="A221" s="101">
        <v>40756</v>
      </c>
      <c r="B221" s="84">
        <v>3875318064</v>
      </c>
      <c r="C221" s="84">
        <v>2123360658</v>
      </c>
      <c r="D221" s="84">
        <v>2085948642</v>
      </c>
      <c r="E221" s="84">
        <v>475081348</v>
      </c>
      <c r="F221" s="84">
        <v>413447633</v>
      </c>
      <c r="G221" s="84">
        <v>1131308918</v>
      </c>
      <c r="H221" s="84">
        <v>1054767220</v>
      </c>
      <c r="I221" s="84">
        <v>76541698</v>
      </c>
      <c r="J221" s="84">
        <v>66110743</v>
      </c>
      <c r="K221" s="84">
        <v>37412016</v>
      </c>
      <c r="L221" s="84">
        <v>222211415</v>
      </c>
      <c r="M221" s="84">
        <v>1219035008</v>
      </c>
      <c r="N221" s="84">
        <v>310710983</v>
      </c>
      <c r="P221" s="86">
        <v>40756</v>
      </c>
      <c r="Q221" s="87">
        <f t="shared" si="78"/>
        <v>5504361270.509882</v>
      </c>
      <c r="R221" s="87">
        <f t="shared" si="79"/>
        <v>3015944491.8324461</v>
      </c>
      <c r="S221" s="87">
        <f t="shared" si="80"/>
        <v>674788321.651636</v>
      </c>
      <c r="T221" s="87">
        <f t="shared" si="81"/>
        <v>587246027.52224147</v>
      </c>
      <c r="U221" s="87">
        <f t="shared" si="82"/>
        <v>1606870169.2046816</v>
      </c>
      <c r="V221" s="87">
        <f t="shared" si="83"/>
        <v>93901302.376772419</v>
      </c>
      <c r="W221" s="87">
        <f t="shared" si="84"/>
        <v>315621037.13590789</v>
      </c>
      <c r="X221" s="87">
        <f t="shared" si="85"/>
        <v>1731473126.7515657</v>
      </c>
      <c r="AV221" s="86">
        <v>40756</v>
      </c>
      <c r="AW221" s="76">
        <v>75.635554999999997</v>
      </c>
      <c r="AX221" s="76">
        <v>79.687016</v>
      </c>
      <c r="AY221" s="76">
        <v>75.635554999999997</v>
      </c>
      <c r="AZ221" s="76">
        <v>79.687016</v>
      </c>
      <c r="BA221" s="76">
        <v>76.448561999999995</v>
      </c>
      <c r="BB221" s="76">
        <v>72.333364000000003</v>
      </c>
      <c r="BC221" s="76">
        <v>79.970560000000006</v>
      </c>
      <c r="BD221" s="76">
        <v>82.547281999999996</v>
      </c>
      <c r="BE221" s="76">
        <v>85.583704999999995</v>
      </c>
      <c r="BF221" s="76">
        <v>74.771606000000006</v>
      </c>
      <c r="BG221" s="76">
        <v>81.872822999999997</v>
      </c>
      <c r="BH221" s="76">
        <v>64.124358000000001</v>
      </c>
      <c r="BI221" s="76">
        <v>64.980508999999998</v>
      </c>
      <c r="BJ221" s="76">
        <v>65.531597000000005</v>
      </c>
      <c r="BK221" s="76">
        <v>64.646829999999994</v>
      </c>
      <c r="BL221" s="76">
        <v>63.548200999999999</v>
      </c>
      <c r="BM221" s="76">
        <v>58.215249999999997</v>
      </c>
      <c r="BN221" s="76">
        <v>74.789512999999999</v>
      </c>
      <c r="BO221" s="91">
        <f t="shared" si="86"/>
        <v>70.404500605045143</v>
      </c>
    </row>
    <row r="222" spans="1:67" hidden="1" x14ac:dyDescent="0.3">
      <c r="A222" s="102">
        <v>40787</v>
      </c>
      <c r="B222" s="84">
        <v>3897917942</v>
      </c>
      <c r="C222" s="84">
        <v>2183397219</v>
      </c>
      <c r="D222" s="84">
        <v>2145858973</v>
      </c>
      <c r="E222" s="84">
        <v>486268392</v>
      </c>
      <c r="F222" s="84">
        <v>415650720</v>
      </c>
      <c r="G222" s="84">
        <v>1177703375</v>
      </c>
      <c r="H222" s="84">
        <v>1090302650</v>
      </c>
      <c r="I222" s="84">
        <v>87400725</v>
      </c>
      <c r="J222" s="84">
        <v>66236486</v>
      </c>
      <c r="K222" s="84">
        <v>37538246</v>
      </c>
      <c r="L222" s="84">
        <v>219435921</v>
      </c>
      <c r="M222" s="84">
        <v>1183005312</v>
      </c>
      <c r="N222" s="84">
        <v>312079490</v>
      </c>
      <c r="P222" s="86">
        <v>40787</v>
      </c>
      <c r="Q222" s="87">
        <f t="shared" si="78"/>
        <v>5522911863.7319393</v>
      </c>
      <c r="R222" s="87">
        <f t="shared" si="79"/>
        <v>3093628594.414988</v>
      </c>
      <c r="S222" s="87">
        <f t="shared" si="80"/>
        <v>688987688.06730652</v>
      </c>
      <c r="T222" s="87">
        <f t="shared" si="81"/>
        <v>588930379.4524883</v>
      </c>
      <c r="U222" s="87">
        <f t="shared" si="82"/>
        <v>1668673388.8521261</v>
      </c>
      <c r="V222" s="87">
        <f t="shared" si="83"/>
        <v>93849660.19926402</v>
      </c>
      <c r="W222" s="87">
        <f t="shared" si="84"/>
        <v>310916050.42819667</v>
      </c>
      <c r="X222" s="87">
        <f t="shared" si="85"/>
        <v>1676185638.0050764</v>
      </c>
      <c r="AV222" s="86">
        <v>40787</v>
      </c>
      <c r="AW222" s="76">
        <v>75.821112999999997</v>
      </c>
      <c r="AX222" s="76">
        <v>79.898959000000005</v>
      </c>
      <c r="AY222" s="76">
        <v>75.821112999999997</v>
      </c>
      <c r="AZ222" s="76">
        <v>79.898959000000005</v>
      </c>
      <c r="BA222" s="76">
        <v>76.690247999999997</v>
      </c>
      <c r="BB222" s="76">
        <v>72.520133000000001</v>
      </c>
      <c r="BC222" s="76">
        <v>80.259307000000007</v>
      </c>
      <c r="BD222" s="76">
        <v>82.732538000000005</v>
      </c>
      <c r="BE222" s="76">
        <v>85.710656</v>
      </c>
      <c r="BF222" s="76">
        <v>76.268696000000006</v>
      </c>
      <c r="BG222" s="76">
        <v>81.708511999999999</v>
      </c>
      <c r="BH222" s="76">
        <v>64.235118</v>
      </c>
      <c r="BI222" s="76">
        <v>64.815482000000003</v>
      </c>
      <c r="BJ222" s="76">
        <v>64.551655999999994</v>
      </c>
      <c r="BK222" s="76">
        <v>65.002246999999997</v>
      </c>
      <c r="BL222" s="76">
        <v>63.812545</v>
      </c>
      <c r="BM222" s="76">
        <v>58.589841999999997</v>
      </c>
      <c r="BN222" s="76">
        <v>74.817239999999998</v>
      </c>
      <c r="BO222" s="91">
        <f t="shared" si="86"/>
        <v>70.577225169878062</v>
      </c>
    </row>
    <row r="223" spans="1:67" hidden="1" x14ac:dyDescent="0.3">
      <c r="A223" s="103">
        <v>40817</v>
      </c>
      <c r="B223" s="84">
        <v>3967867108</v>
      </c>
      <c r="C223" s="84">
        <v>2176618769</v>
      </c>
      <c r="D223" s="84">
        <v>2138969136</v>
      </c>
      <c r="E223" s="84">
        <v>495414500</v>
      </c>
      <c r="F223" s="84">
        <v>419273880</v>
      </c>
      <c r="G223" s="84">
        <v>1159860097</v>
      </c>
      <c r="H223" s="84">
        <v>1083599130</v>
      </c>
      <c r="I223" s="84">
        <v>76260967</v>
      </c>
      <c r="J223" s="84">
        <v>64420659</v>
      </c>
      <c r="K223" s="84">
        <v>37649633</v>
      </c>
      <c r="L223" s="84">
        <v>222636710</v>
      </c>
      <c r="M223" s="84">
        <v>1246226277</v>
      </c>
      <c r="N223" s="84">
        <v>322385352</v>
      </c>
      <c r="P223" s="86">
        <v>40817</v>
      </c>
      <c r="Q223" s="87">
        <f t="shared" si="78"/>
        <v>5584341918.9985008</v>
      </c>
      <c r="R223" s="87">
        <f t="shared" si="79"/>
        <v>3063354467.9202533</v>
      </c>
      <c r="S223" s="87">
        <f t="shared" si="80"/>
        <v>697242091.11029601</v>
      </c>
      <c r="T223" s="87">
        <f t="shared" si="81"/>
        <v>590082439.73304641</v>
      </c>
      <c r="U223" s="87">
        <f t="shared" si="82"/>
        <v>1632377089.139843</v>
      </c>
      <c r="V223" s="87">
        <f t="shared" si="83"/>
        <v>90665079.427153036</v>
      </c>
      <c r="W223" s="87">
        <f t="shared" si="84"/>
        <v>313336983.95649815</v>
      </c>
      <c r="X223" s="87">
        <f t="shared" si="85"/>
        <v>1753928105.3987701</v>
      </c>
      <c r="AV223" s="86">
        <v>40817</v>
      </c>
      <c r="AW223" s="76">
        <v>76.332712000000001</v>
      </c>
      <c r="AX223" s="76">
        <v>80.106074000000007</v>
      </c>
      <c r="AY223" s="76">
        <v>76.332712000000001</v>
      </c>
      <c r="AZ223" s="76">
        <v>80.106074000000007</v>
      </c>
      <c r="BA223" s="76">
        <v>76.962011000000004</v>
      </c>
      <c r="BB223" s="76">
        <v>72.937556000000001</v>
      </c>
      <c r="BC223" s="76">
        <v>80.406177999999997</v>
      </c>
      <c r="BD223" s="76">
        <v>82.881761999999995</v>
      </c>
      <c r="BE223" s="76">
        <v>85.835510999999997</v>
      </c>
      <c r="BF223" s="76">
        <v>76.307430999999994</v>
      </c>
      <c r="BG223" s="76">
        <v>81.915717000000001</v>
      </c>
      <c r="BH223" s="76">
        <v>65.597134999999994</v>
      </c>
      <c r="BI223" s="76">
        <v>65.007054999999994</v>
      </c>
      <c r="BJ223" s="76">
        <v>63.613503999999999</v>
      </c>
      <c r="BK223" s="76">
        <v>65.915432999999993</v>
      </c>
      <c r="BL223" s="76">
        <v>65.824996999999996</v>
      </c>
      <c r="BM223" s="76">
        <v>61.531669000000001</v>
      </c>
      <c r="BN223" s="76">
        <v>74.835618999999994</v>
      </c>
      <c r="BO223" s="91">
        <f t="shared" si="86"/>
        <v>71.053441310620883</v>
      </c>
    </row>
    <row r="224" spans="1:67" hidden="1" x14ac:dyDescent="0.3">
      <c r="A224" s="104">
        <v>40848</v>
      </c>
      <c r="B224" s="84">
        <v>4059014936</v>
      </c>
      <c r="C224" s="84">
        <v>2226941263</v>
      </c>
      <c r="D224" s="84">
        <v>2189155050</v>
      </c>
      <c r="E224" s="84">
        <v>513643811</v>
      </c>
      <c r="F224" s="84">
        <v>424294712</v>
      </c>
      <c r="G224" s="84">
        <v>1185053659</v>
      </c>
      <c r="H224" s="84">
        <v>1109112954</v>
      </c>
      <c r="I224" s="84">
        <v>75940705</v>
      </c>
      <c r="J224" s="84">
        <v>66162868</v>
      </c>
      <c r="K224" s="84">
        <v>37786213</v>
      </c>
      <c r="L224" s="84">
        <v>226984208</v>
      </c>
      <c r="M224" s="84">
        <v>1264492667</v>
      </c>
      <c r="N224" s="84">
        <v>340596798</v>
      </c>
      <c r="P224" s="86">
        <v>40848</v>
      </c>
      <c r="Q224" s="87">
        <f t="shared" si="78"/>
        <v>5651495536.7747517</v>
      </c>
      <c r="R224" s="87">
        <f t="shared" si="79"/>
        <v>3100641117.8438759</v>
      </c>
      <c r="S224" s="87">
        <f t="shared" si="80"/>
        <v>715162607.46237218</v>
      </c>
      <c r="T224" s="87">
        <f t="shared" si="81"/>
        <v>590759016.40021181</v>
      </c>
      <c r="U224" s="87">
        <f t="shared" si="82"/>
        <v>1649987883.8280501</v>
      </c>
      <c r="V224" s="87">
        <f t="shared" si="83"/>
        <v>92120664.52031824</v>
      </c>
      <c r="W224" s="87">
        <f t="shared" si="84"/>
        <v>316037328.92259353</v>
      </c>
      <c r="X224" s="87">
        <f t="shared" si="85"/>
        <v>1760593340.1361847</v>
      </c>
      <c r="AV224" s="86">
        <v>40848</v>
      </c>
      <c r="AW224" s="76">
        <v>77.158332999999999</v>
      </c>
      <c r="AX224" s="76">
        <v>80.364585000000005</v>
      </c>
      <c r="AY224" s="76">
        <v>77.158332999999999</v>
      </c>
      <c r="AZ224" s="76">
        <v>80.364585000000005</v>
      </c>
      <c r="BA224" s="76">
        <v>77.222052000000005</v>
      </c>
      <c r="BB224" s="76">
        <v>73.295345999999995</v>
      </c>
      <c r="BC224" s="76">
        <v>80.582402999999999</v>
      </c>
      <c r="BD224" s="76">
        <v>83.13879</v>
      </c>
      <c r="BE224" s="76">
        <v>85.958363000000006</v>
      </c>
      <c r="BF224" s="76">
        <v>76.307061000000004</v>
      </c>
      <c r="BG224" s="76">
        <v>82.383928999999995</v>
      </c>
      <c r="BH224" s="76">
        <v>68.003112999999999</v>
      </c>
      <c r="BI224" s="76">
        <v>65.953631999999999</v>
      </c>
      <c r="BJ224" s="76">
        <v>64.637893000000005</v>
      </c>
      <c r="BK224" s="76">
        <v>66.812579999999997</v>
      </c>
      <c r="BL224" s="76">
        <v>69.040897999999999</v>
      </c>
      <c r="BM224" s="76">
        <v>66.225022999999993</v>
      </c>
      <c r="BN224" s="76">
        <v>74.881439999999998</v>
      </c>
      <c r="BO224" s="91">
        <f t="shared" si="86"/>
        <v>71.821961277110674</v>
      </c>
    </row>
    <row r="225" spans="1:67" hidden="1" x14ac:dyDescent="0.3">
      <c r="A225" s="85">
        <v>40878</v>
      </c>
      <c r="B225" s="84">
        <v>3991057673</v>
      </c>
      <c r="C225" s="84">
        <v>2269632352</v>
      </c>
      <c r="D225" s="84">
        <v>2231709290</v>
      </c>
      <c r="E225" s="84">
        <v>518441832</v>
      </c>
      <c r="F225" s="84">
        <v>426055298</v>
      </c>
      <c r="G225" s="84">
        <v>1218700383</v>
      </c>
      <c r="H225" s="84">
        <v>1142804492</v>
      </c>
      <c r="I225" s="84">
        <v>75895891</v>
      </c>
      <c r="J225" s="84">
        <v>68511777</v>
      </c>
      <c r="K225" s="84">
        <v>37923062</v>
      </c>
      <c r="L225" s="84">
        <v>232386003</v>
      </c>
      <c r="M225" s="84">
        <v>1150613046</v>
      </c>
      <c r="N225" s="84">
        <v>338426272</v>
      </c>
      <c r="P225" s="86">
        <v>40878</v>
      </c>
      <c r="Q225" s="87">
        <f t="shared" si="78"/>
        <v>5511584788.2847404</v>
      </c>
      <c r="R225" s="87">
        <f t="shared" si="79"/>
        <v>3134324825.9499955</v>
      </c>
      <c r="S225" s="87">
        <f t="shared" si="80"/>
        <v>715959614.96436965</v>
      </c>
      <c r="T225" s="87">
        <f t="shared" si="81"/>
        <v>588375336.01958609</v>
      </c>
      <c r="U225" s="87">
        <f t="shared" si="82"/>
        <v>1683005118.63327</v>
      </c>
      <c r="V225" s="87">
        <f t="shared" si="83"/>
        <v>94613633.495232224</v>
      </c>
      <c r="W225" s="87">
        <f t="shared" si="84"/>
        <v>320921235.44341779</v>
      </c>
      <c r="X225" s="87">
        <f t="shared" si="85"/>
        <v>1588977629.774174</v>
      </c>
      <c r="AV225" s="86">
        <v>40878</v>
      </c>
      <c r="AW225" s="76">
        <v>77.792384999999996</v>
      </c>
      <c r="AX225" s="76">
        <v>80.771269000000004</v>
      </c>
      <c r="AY225" s="76">
        <v>77.792384999999996</v>
      </c>
      <c r="AZ225" s="76">
        <v>80.771269000000004</v>
      </c>
      <c r="BA225" s="76">
        <v>77.737150999999997</v>
      </c>
      <c r="BB225" s="76">
        <v>74.020570000000006</v>
      </c>
      <c r="BC225" s="76">
        <v>80.917327</v>
      </c>
      <c r="BD225" s="76">
        <v>83.448363999999998</v>
      </c>
      <c r="BE225" s="76">
        <v>86.077337</v>
      </c>
      <c r="BF225" s="76">
        <v>76.307124000000002</v>
      </c>
      <c r="BG225" s="76">
        <v>82.976164999999995</v>
      </c>
      <c r="BH225" s="76">
        <v>69.270032</v>
      </c>
      <c r="BI225" s="76">
        <v>68.780298000000002</v>
      </c>
      <c r="BJ225" s="76">
        <v>69.068308999999999</v>
      </c>
      <c r="BK225" s="76">
        <v>68.615718000000001</v>
      </c>
      <c r="BL225" s="76">
        <v>69.436289000000002</v>
      </c>
      <c r="BM225" s="76">
        <v>66.759068999999997</v>
      </c>
      <c r="BN225" s="76">
        <v>74.979077000000004</v>
      </c>
      <c r="BO225" s="91">
        <f t="shared" si="86"/>
        <v>72.412161407428087</v>
      </c>
    </row>
    <row r="226" spans="1:67" hidden="1" x14ac:dyDescent="0.3">
      <c r="A226" s="92">
        <v>40909</v>
      </c>
      <c r="B226" s="84">
        <v>3995099940</v>
      </c>
      <c r="C226" s="84">
        <v>2250076973</v>
      </c>
      <c r="D226" s="84">
        <v>2212016902</v>
      </c>
      <c r="E226" s="84">
        <v>521539785</v>
      </c>
      <c r="F226" s="84">
        <v>430548881</v>
      </c>
      <c r="G226" s="84">
        <v>1194215717</v>
      </c>
      <c r="H226" s="84">
        <v>1123188556</v>
      </c>
      <c r="I226" s="84">
        <v>71027161</v>
      </c>
      <c r="J226" s="84">
        <v>65712519</v>
      </c>
      <c r="K226" s="84">
        <v>38060071</v>
      </c>
      <c r="L226" s="84">
        <v>236528924</v>
      </c>
      <c r="M226" s="84">
        <v>1166543108</v>
      </c>
      <c r="N226" s="84">
        <v>341950935</v>
      </c>
      <c r="P226" s="86">
        <v>40909</v>
      </c>
      <c r="Q226" s="87">
        <f t="shared" si="78"/>
        <v>5478387579.1482153</v>
      </c>
      <c r="R226" s="87">
        <f t="shared" si="79"/>
        <v>3085478192.3204193</v>
      </c>
      <c r="S226" s="87">
        <f t="shared" si="80"/>
        <v>715175370.60052395</v>
      </c>
      <c r="T226" s="87">
        <f t="shared" si="81"/>
        <v>590401661.36283517</v>
      </c>
      <c r="U226" s="87">
        <f t="shared" si="82"/>
        <v>1637600222.545717</v>
      </c>
      <c r="V226" s="87">
        <f t="shared" si="83"/>
        <v>90110048.131647274</v>
      </c>
      <c r="W226" s="87">
        <f t="shared" si="84"/>
        <v>324346609.29931384</v>
      </c>
      <c r="X226" s="87">
        <f t="shared" si="85"/>
        <v>1599653417.7836251</v>
      </c>
      <c r="AV226" s="86">
        <v>40909</v>
      </c>
      <c r="AW226" s="76">
        <v>78.343048999999993</v>
      </c>
      <c r="AX226" s="76">
        <v>81.133182000000005</v>
      </c>
      <c r="AY226" s="76">
        <v>78.343048999999993</v>
      </c>
      <c r="AZ226" s="76">
        <v>81.133182000000005</v>
      </c>
      <c r="BA226" s="76">
        <v>78.397178999999994</v>
      </c>
      <c r="BB226" s="76">
        <v>74.966910999999996</v>
      </c>
      <c r="BC226" s="76">
        <v>81.331855000000004</v>
      </c>
      <c r="BD226" s="76">
        <v>83.543578999999994</v>
      </c>
      <c r="BE226" s="76">
        <v>86.231784000000005</v>
      </c>
      <c r="BF226" s="76">
        <v>76.636769999999999</v>
      </c>
      <c r="BG226" s="76">
        <v>82.940453000000005</v>
      </c>
      <c r="BH226" s="76">
        <v>70.345434999999995</v>
      </c>
      <c r="BI226" s="76">
        <v>71.002384000000006</v>
      </c>
      <c r="BJ226" s="76">
        <v>71.684599000000006</v>
      </c>
      <c r="BK226" s="76">
        <v>70.586648999999994</v>
      </c>
      <c r="BL226" s="76">
        <v>69.870746999999994</v>
      </c>
      <c r="BM226" s="76">
        <v>67.167259000000001</v>
      </c>
      <c r="BN226" s="76">
        <v>75.468581999999998</v>
      </c>
      <c r="BO226" s="91">
        <f t="shared" si="86"/>
        <v>72.924740761426037</v>
      </c>
    </row>
    <row r="227" spans="1:67" hidden="1" x14ac:dyDescent="0.3">
      <c r="A227" s="93">
        <v>40940</v>
      </c>
      <c r="B227" s="84">
        <v>4014451699</v>
      </c>
      <c r="C227" s="84">
        <v>2250056801</v>
      </c>
      <c r="D227" s="84">
        <v>2211861360</v>
      </c>
      <c r="E227" s="84">
        <v>527387786</v>
      </c>
      <c r="F227" s="84">
        <v>432725725</v>
      </c>
      <c r="G227" s="84">
        <v>1188594695</v>
      </c>
      <c r="H227" s="84">
        <v>1120632002</v>
      </c>
      <c r="I227" s="84">
        <v>67962693</v>
      </c>
      <c r="J227" s="84">
        <v>63153154</v>
      </c>
      <c r="K227" s="84">
        <v>38195441</v>
      </c>
      <c r="L227" s="84">
        <v>233664811</v>
      </c>
      <c r="M227" s="84">
        <v>1203704531</v>
      </c>
      <c r="N227" s="84">
        <v>327025556</v>
      </c>
      <c r="P227" s="86">
        <v>40940</v>
      </c>
      <c r="Q227" s="87">
        <f t="shared" si="78"/>
        <v>5493755840.4147167</v>
      </c>
      <c r="R227" s="87">
        <f t="shared" si="79"/>
        <v>3079190788.3305197</v>
      </c>
      <c r="S227" s="87">
        <f t="shared" si="80"/>
        <v>721727385.6408869</v>
      </c>
      <c r="T227" s="87">
        <f t="shared" si="81"/>
        <v>592182857.65117693</v>
      </c>
      <c r="U227" s="87">
        <f t="shared" si="82"/>
        <v>1626585530.7634625</v>
      </c>
      <c r="V227" s="87">
        <f t="shared" si="83"/>
        <v>86424756.017000973</v>
      </c>
      <c r="W227" s="87">
        <f t="shared" si="84"/>
        <v>319769053.50497055</v>
      </c>
      <c r="X227" s="87">
        <f t="shared" si="85"/>
        <v>1647263261.1228504</v>
      </c>
      <c r="AV227" s="86">
        <v>40940</v>
      </c>
      <c r="AW227" s="76">
        <v>78.502313999999998</v>
      </c>
      <c r="AX227" s="76">
        <v>81.478176000000005</v>
      </c>
      <c r="AY227" s="76">
        <v>78.502313999999998</v>
      </c>
      <c r="AZ227" s="76">
        <v>81.478176000000005</v>
      </c>
      <c r="BA227" s="76">
        <v>78.898236999999995</v>
      </c>
      <c r="BB227" s="76">
        <v>75.556742999999997</v>
      </c>
      <c r="BC227" s="76">
        <v>81.756771000000001</v>
      </c>
      <c r="BD227" s="76">
        <v>83.748885999999999</v>
      </c>
      <c r="BE227" s="76">
        <v>86.395566000000002</v>
      </c>
      <c r="BF227" s="76">
        <v>76.819492999999994</v>
      </c>
      <c r="BG227" s="76">
        <v>83.193270999999996</v>
      </c>
      <c r="BH227" s="76">
        <v>69.985427000000001</v>
      </c>
      <c r="BI227" s="76">
        <v>69.718823</v>
      </c>
      <c r="BJ227" s="76">
        <v>67.890189000000007</v>
      </c>
      <c r="BK227" s="76">
        <v>70.906419</v>
      </c>
      <c r="BL227" s="76">
        <v>70.026184000000001</v>
      </c>
      <c r="BM227" s="76">
        <v>67.562033</v>
      </c>
      <c r="BN227" s="76">
        <v>75.111469</v>
      </c>
      <c r="BO227" s="91">
        <f t="shared" si="86"/>
        <v>73.072990784697012</v>
      </c>
    </row>
    <row r="228" spans="1:67" hidden="1" x14ac:dyDescent="0.3">
      <c r="A228" s="94">
        <v>40969</v>
      </c>
      <c r="B228" s="84">
        <v>4060368901</v>
      </c>
      <c r="C228" s="84">
        <v>2292206096</v>
      </c>
      <c r="D228" s="84">
        <v>2253873289</v>
      </c>
      <c r="E228" s="84">
        <v>536298516</v>
      </c>
      <c r="F228" s="84">
        <v>437569243</v>
      </c>
      <c r="G228" s="84">
        <v>1212394234</v>
      </c>
      <c r="H228" s="84">
        <v>1138228018</v>
      </c>
      <c r="I228" s="84">
        <v>74166216</v>
      </c>
      <c r="J228" s="84">
        <v>67611296</v>
      </c>
      <c r="K228" s="84">
        <v>38332807</v>
      </c>
      <c r="L228" s="84">
        <v>235521000</v>
      </c>
      <c r="M228" s="84">
        <v>1222075437</v>
      </c>
      <c r="N228" s="84">
        <v>310566368</v>
      </c>
      <c r="P228" s="86">
        <v>40969</v>
      </c>
      <c r="Q228" s="87">
        <f t="shared" si="78"/>
        <v>5553404595.4656744</v>
      </c>
      <c r="R228" s="87">
        <f t="shared" si="79"/>
        <v>3135071757.678412</v>
      </c>
      <c r="S228" s="87">
        <f t="shared" si="80"/>
        <v>733500505.9669137</v>
      </c>
      <c r="T228" s="87">
        <f t="shared" si="81"/>
        <v>598467554.09641933</v>
      </c>
      <c r="U228" s="87">
        <f t="shared" si="82"/>
        <v>1658202955.1436775</v>
      </c>
      <c r="V228" s="87">
        <f t="shared" si="83"/>
        <v>92472603.122173786</v>
      </c>
      <c r="W228" s="87">
        <f t="shared" si="84"/>
        <v>322124278.75864846</v>
      </c>
      <c r="X228" s="87">
        <f t="shared" si="85"/>
        <v>1671444027.2089756</v>
      </c>
      <c r="AV228" s="86">
        <v>40969</v>
      </c>
      <c r="AW228" s="76">
        <v>78.547388999999995</v>
      </c>
      <c r="AX228" s="76">
        <v>81.677294000000003</v>
      </c>
      <c r="AY228" s="76">
        <v>78.547388999999995</v>
      </c>
      <c r="AZ228" s="76">
        <v>81.677294000000003</v>
      </c>
      <c r="BA228" s="76">
        <v>79.097058000000004</v>
      </c>
      <c r="BB228" s="76">
        <v>75.759041999999994</v>
      </c>
      <c r="BC228" s="76">
        <v>81.952594000000005</v>
      </c>
      <c r="BD228" s="76">
        <v>83.948183999999998</v>
      </c>
      <c r="BE228" s="76">
        <v>86.549445000000006</v>
      </c>
      <c r="BF228" s="76">
        <v>76.822575000000001</v>
      </c>
      <c r="BG228" s="76">
        <v>83.497720999999999</v>
      </c>
      <c r="BH228" s="76">
        <v>69.600459000000001</v>
      </c>
      <c r="BI228" s="76">
        <v>68.596234999999993</v>
      </c>
      <c r="BJ228" s="76">
        <v>65.376165</v>
      </c>
      <c r="BK228" s="76">
        <v>70.672233000000006</v>
      </c>
      <c r="BL228" s="76">
        <v>70.053039999999996</v>
      </c>
      <c r="BM228" s="76">
        <v>67.859854999999996</v>
      </c>
      <c r="BN228" s="76">
        <v>74.558436999999998</v>
      </c>
      <c r="BO228" s="91">
        <f t="shared" si="86"/>
        <v>73.114948338452947</v>
      </c>
    </row>
    <row r="229" spans="1:67" hidden="1" x14ac:dyDescent="0.3">
      <c r="A229" s="95">
        <v>41000</v>
      </c>
      <c r="B229" s="84">
        <v>4115780325</v>
      </c>
      <c r="C229" s="84">
        <v>2304163326</v>
      </c>
      <c r="D229" s="84">
        <v>2265695129</v>
      </c>
      <c r="E229" s="84">
        <v>546124484</v>
      </c>
      <c r="F229" s="84">
        <v>438250033</v>
      </c>
      <c r="G229" s="84">
        <v>1214885528</v>
      </c>
      <c r="H229" s="84">
        <v>1140342569</v>
      </c>
      <c r="I229" s="84">
        <v>74542959</v>
      </c>
      <c r="J229" s="84">
        <v>66435084</v>
      </c>
      <c r="K229" s="84">
        <v>38468197</v>
      </c>
      <c r="L229" s="84">
        <v>236455535</v>
      </c>
      <c r="M229" s="84">
        <v>1272158165</v>
      </c>
      <c r="N229" s="84">
        <v>303003299</v>
      </c>
      <c r="P229" s="86">
        <v>41000</v>
      </c>
      <c r="Q229" s="87">
        <f t="shared" si="78"/>
        <v>5646906083.6115971</v>
      </c>
      <c r="R229" s="87">
        <f t="shared" si="79"/>
        <v>3161343141.7101035</v>
      </c>
      <c r="S229" s="87">
        <f t="shared" si="80"/>
        <v>749290153.40701985</v>
      </c>
      <c r="T229" s="87">
        <f t="shared" si="81"/>
        <v>601284952.56623864</v>
      </c>
      <c r="U229" s="87">
        <f t="shared" si="82"/>
        <v>1666839320.1852643</v>
      </c>
      <c r="V229" s="87">
        <f t="shared" si="83"/>
        <v>91149830.744391695</v>
      </c>
      <c r="W229" s="87">
        <f t="shared" si="84"/>
        <v>324420181.26784617</v>
      </c>
      <c r="X229" s="87">
        <f t="shared" si="85"/>
        <v>1745418150.142565</v>
      </c>
      <c r="AV229" s="86">
        <v>41000</v>
      </c>
      <c r="AW229" s="76">
        <v>78.300979999999996</v>
      </c>
      <c r="AX229" s="76">
        <v>81.800315999999995</v>
      </c>
      <c r="AY229" s="76">
        <v>78.300979999999996</v>
      </c>
      <c r="AZ229" s="76">
        <v>81.800315999999995</v>
      </c>
      <c r="BA229" s="76">
        <v>79.351248999999996</v>
      </c>
      <c r="BB229" s="76">
        <v>76.045518999999999</v>
      </c>
      <c r="BC229" s="76">
        <v>82.179089000000005</v>
      </c>
      <c r="BD229" s="76">
        <v>83.953873999999999</v>
      </c>
      <c r="BE229" s="76">
        <v>86.685327000000001</v>
      </c>
      <c r="BF229" s="76">
        <v>76.836274000000003</v>
      </c>
      <c r="BG229" s="76">
        <v>83.373106000000007</v>
      </c>
      <c r="BH229" s="76">
        <v>68.322809000000007</v>
      </c>
      <c r="BI229" s="76">
        <v>67.864473000000004</v>
      </c>
      <c r="BJ229" s="76">
        <v>63.858206000000003</v>
      </c>
      <c r="BK229" s="76">
        <v>70.442412000000004</v>
      </c>
      <c r="BL229" s="76">
        <v>68.473021000000003</v>
      </c>
      <c r="BM229" s="76">
        <v>65.574504000000005</v>
      </c>
      <c r="BN229" s="76">
        <v>74.491924999999995</v>
      </c>
      <c r="BO229" s="91">
        <f t="shared" si="86"/>
        <v>72.8855813087592</v>
      </c>
    </row>
    <row r="230" spans="1:67" hidden="1" x14ac:dyDescent="0.3">
      <c r="A230" s="96">
        <v>41030</v>
      </c>
      <c r="B230" s="84">
        <v>4148855445</v>
      </c>
      <c r="C230" s="84">
        <v>2351723391</v>
      </c>
      <c r="D230" s="84">
        <v>2313118190</v>
      </c>
      <c r="E230" s="84">
        <v>554188816</v>
      </c>
      <c r="F230" s="84">
        <v>441484632</v>
      </c>
      <c r="G230" s="84">
        <v>1252403927</v>
      </c>
      <c r="H230" s="84">
        <v>1183820465</v>
      </c>
      <c r="I230" s="84">
        <v>68583462</v>
      </c>
      <c r="J230" s="84">
        <v>65040815</v>
      </c>
      <c r="K230" s="84">
        <v>38605201</v>
      </c>
      <c r="L230" s="84">
        <v>238872293</v>
      </c>
      <c r="M230" s="84">
        <v>1239160452</v>
      </c>
      <c r="N230" s="84">
        <v>319099309</v>
      </c>
      <c r="P230" s="86">
        <v>41030</v>
      </c>
      <c r="Q230" s="87">
        <f t="shared" si="78"/>
        <v>5710310477.6506824</v>
      </c>
      <c r="R230" s="87">
        <f t="shared" si="79"/>
        <v>3236813356.8855863</v>
      </c>
      <c r="S230" s="87">
        <f t="shared" si="80"/>
        <v>762762223.11274731</v>
      </c>
      <c r="T230" s="87">
        <f t="shared" si="81"/>
        <v>607640915.24797773</v>
      </c>
      <c r="U230" s="87">
        <f t="shared" si="82"/>
        <v>1723756192.8598263</v>
      </c>
      <c r="V230" s="87">
        <f t="shared" si="83"/>
        <v>89519447.542342544</v>
      </c>
      <c r="W230" s="87">
        <f t="shared" si="84"/>
        <v>328773796.92324853</v>
      </c>
      <c r="X230" s="87">
        <f t="shared" si="85"/>
        <v>1705528429.7922692</v>
      </c>
      <c r="AV230" s="86">
        <v>41030</v>
      </c>
      <c r="AW230" s="76">
        <v>78.053819000000004</v>
      </c>
      <c r="AX230" s="76">
        <v>82.017578</v>
      </c>
      <c r="AY230" s="76">
        <v>78.053819000000004</v>
      </c>
      <c r="AZ230" s="76">
        <v>82.017578</v>
      </c>
      <c r="BA230" s="76">
        <v>79.590806000000001</v>
      </c>
      <c r="BB230" s="76">
        <v>76.361699999999999</v>
      </c>
      <c r="BC230" s="76">
        <v>82.352940000000004</v>
      </c>
      <c r="BD230" s="76">
        <v>84.151105999999999</v>
      </c>
      <c r="BE230" s="76">
        <v>86.830105000000003</v>
      </c>
      <c r="BF230" s="76">
        <v>77.009592999999995</v>
      </c>
      <c r="BG230" s="76">
        <v>83.628998999999993</v>
      </c>
      <c r="BH230" s="76">
        <v>66.781611999999996</v>
      </c>
      <c r="BI230" s="76">
        <v>68.311234999999996</v>
      </c>
      <c r="BJ230" s="76">
        <v>65.226937000000007</v>
      </c>
      <c r="BK230" s="76">
        <v>70.300432999999998</v>
      </c>
      <c r="BL230" s="76">
        <v>65.825891999999996</v>
      </c>
      <c r="BM230" s="76">
        <v>61.649341</v>
      </c>
      <c r="BN230" s="76">
        <v>74.58663</v>
      </c>
      <c r="BO230" s="91">
        <f t="shared" si="86"/>
        <v>72.655514288373837</v>
      </c>
    </row>
    <row r="231" spans="1:67" hidden="1" x14ac:dyDescent="0.3">
      <c r="A231" s="97">
        <v>41061</v>
      </c>
      <c r="B231" s="84">
        <v>4153545867</v>
      </c>
      <c r="C231" s="84">
        <v>2370749380</v>
      </c>
      <c r="D231" s="84">
        <v>2332003105</v>
      </c>
      <c r="E231" s="84">
        <v>563977418</v>
      </c>
      <c r="F231" s="84">
        <v>445267616</v>
      </c>
      <c r="G231" s="84">
        <v>1251799737</v>
      </c>
      <c r="H231" s="84">
        <v>1183980662</v>
      </c>
      <c r="I231" s="84">
        <v>67819075</v>
      </c>
      <c r="J231" s="84">
        <v>70958334</v>
      </c>
      <c r="K231" s="84">
        <v>38746275</v>
      </c>
      <c r="L231" s="84">
        <v>251015140</v>
      </c>
      <c r="M231" s="84">
        <v>1235737561</v>
      </c>
      <c r="N231" s="84">
        <v>296043786</v>
      </c>
      <c r="P231" s="86">
        <v>41061</v>
      </c>
      <c r="Q231" s="87">
        <f t="shared" si="78"/>
        <v>5690531377.5442991</v>
      </c>
      <c r="R231" s="87">
        <f t="shared" si="79"/>
        <v>3248025703.1392241</v>
      </c>
      <c r="S231" s="87">
        <f t="shared" si="80"/>
        <v>772672626.26220489</v>
      </c>
      <c r="T231" s="87">
        <f t="shared" si="81"/>
        <v>610035237.69497979</v>
      </c>
      <c r="U231" s="87">
        <f t="shared" si="82"/>
        <v>1715017941.2717681</v>
      </c>
      <c r="V231" s="87">
        <f t="shared" si="83"/>
        <v>97215882.297916234</v>
      </c>
      <c r="W231" s="87">
        <f t="shared" si="84"/>
        <v>343901229.4910273</v>
      </c>
      <c r="X231" s="87">
        <f t="shared" si="85"/>
        <v>1693012089.0562353</v>
      </c>
      <c r="AV231" s="86">
        <v>41061</v>
      </c>
      <c r="AW231" s="76">
        <v>78.413667000000004</v>
      </c>
      <c r="AX231" s="76">
        <v>82.194641000000004</v>
      </c>
      <c r="AY231" s="76">
        <v>78.413667000000004</v>
      </c>
      <c r="AZ231" s="76">
        <v>82.194641000000004</v>
      </c>
      <c r="BA231" s="76">
        <v>79.879277999999999</v>
      </c>
      <c r="BB231" s="76">
        <v>76.724624000000006</v>
      </c>
      <c r="BC231" s="76">
        <v>82.577562999999998</v>
      </c>
      <c r="BD231" s="76">
        <v>84.228483999999995</v>
      </c>
      <c r="BE231" s="76">
        <v>86.979279000000005</v>
      </c>
      <c r="BF231" s="76">
        <v>77.134226999999996</v>
      </c>
      <c r="BG231" s="76">
        <v>83.621146999999993</v>
      </c>
      <c r="BH231" s="76">
        <v>67.649666999999994</v>
      </c>
      <c r="BI231" s="76">
        <v>70.100008000000003</v>
      </c>
      <c r="BJ231" s="76">
        <v>70.338296999999997</v>
      </c>
      <c r="BK231" s="76">
        <v>69.967557999999997</v>
      </c>
      <c r="BL231" s="76">
        <v>66.179299999999998</v>
      </c>
      <c r="BM231" s="76">
        <v>62.118518000000002</v>
      </c>
      <c r="BN231" s="76">
        <v>74.691367999999997</v>
      </c>
      <c r="BO231" s="91">
        <f t="shared" si="86"/>
        <v>72.990474727729691</v>
      </c>
    </row>
    <row r="232" spans="1:67" hidden="1" x14ac:dyDescent="0.3">
      <c r="A232" s="98">
        <v>41091</v>
      </c>
      <c r="B232" s="84">
        <v>4152172961</v>
      </c>
      <c r="C232" s="84">
        <v>2374038370</v>
      </c>
      <c r="D232" s="84">
        <v>2335176857</v>
      </c>
      <c r="E232" s="84">
        <v>574597577</v>
      </c>
      <c r="F232" s="84">
        <v>448750565</v>
      </c>
      <c r="G232" s="84">
        <v>1242756980</v>
      </c>
      <c r="H232" s="84">
        <v>1185699017</v>
      </c>
      <c r="I232" s="84">
        <v>57057963</v>
      </c>
      <c r="J232" s="84">
        <v>69071735</v>
      </c>
      <c r="K232" s="84">
        <v>38861513</v>
      </c>
      <c r="L232" s="84">
        <v>252592653</v>
      </c>
      <c r="M232" s="84">
        <v>1224306297</v>
      </c>
      <c r="N232" s="84">
        <v>301235641</v>
      </c>
      <c r="P232" s="86">
        <v>41091</v>
      </c>
      <c r="Q232" s="87">
        <f t="shared" si="78"/>
        <v>5656891519.2641659</v>
      </c>
      <c r="R232" s="87">
        <f t="shared" si="79"/>
        <v>3234373338.4426141</v>
      </c>
      <c r="S232" s="87">
        <f t="shared" si="80"/>
        <v>782827736.42893016</v>
      </c>
      <c r="T232" s="87">
        <f t="shared" si="81"/>
        <v>611374643.89299619</v>
      </c>
      <c r="U232" s="87">
        <f t="shared" si="82"/>
        <v>1693123452.8764002</v>
      </c>
      <c r="V232" s="87">
        <f t="shared" si="83"/>
        <v>94102850.630831853</v>
      </c>
      <c r="W232" s="87">
        <f t="shared" si="84"/>
        <v>344130470.96188539</v>
      </c>
      <c r="X232" s="87">
        <f t="shared" si="85"/>
        <v>1667986370.8791718</v>
      </c>
      <c r="AV232" s="86">
        <v>41091</v>
      </c>
      <c r="AW232" s="76">
        <v>78.853897000000003</v>
      </c>
      <c r="AX232" s="76">
        <v>82.450632999999996</v>
      </c>
      <c r="AY232" s="76">
        <v>78.853897000000003</v>
      </c>
      <c r="AZ232" s="76">
        <v>82.450632999999996</v>
      </c>
      <c r="BA232" s="76">
        <v>80.132918000000004</v>
      </c>
      <c r="BB232" s="76">
        <v>77.093923000000004</v>
      </c>
      <c r="BC232" s="76">
        <v>82.732033000000001</v>
      </c>
      <c r="BD232" s="76">
        <v>84.486465999999993</v>
      </c>
      <c r="BE232" s="76">
        <v>87.126059999999995</v>
      </c>
      <c r="BF232" s="76">
        <v>77.198914000000002</v>
      </c>
      <c r="BG232" s="76">
        <v>84.047887000000003</v>
      </c>
      <c r="BH232" s="76">
        <v>68.604052999999993</v>
      </c>
      <c r="BI232" s="76">
        <v>72.194903999999994</v>
      </c>
      <c r="BJ232" s="76">
        <v>72.213796000000002</v>
      </c>
      <c r="BK232" s="76">
        <v>72.203175000000002</v>
      </c>
      <c r="BL232" s="76">
        <v>66.496368000000004</v>
      </c>
      <c r="BM232" s="76">
        <v>62.572631000000001</v>
      </c>
      <c r="BN232" s="76">
        <v>74.714335000000005</v>
      </c>
      <c r="BO232" s="91">
        <f t="shared" si="86"/>
        <v>73.400257842315924</v>
      </c>
    </row>
    <row r="233" spans="1:67" hidden="1" x14ac:dyDescent="0.3">
      <c r="A233" s="101">
        <v>41122</v>
      </c>
      <c r="B233" s="84">
        <v>4136939853</v>
      </c>
      <c r="C233" s="84">
        <v>2386779235</v>
      </c>
      <c r="D233" s="84">
        <v>2347801778</v>
      </c>
      <c r="E233" s="84">
        <v>587047246</v>
      </c>
      <c r="F233" s="84">
        <v>452143137</v>
      </c>
      <c r="G233" s="84">
        <v>1239029656</v>
      </c>
      <c r="H233" s="84">
        <v>1186378317</v>
      </c>
      <c r="I233" s="84">
        <v>52651339</v>
      </c>
      <c r="J233" s="84">
        <v>69581739</v>
      </c>
      <c r="K233" s="84">
        <v>38977457</v>
      </c>
      <c r="L233" s="84">
        <v>255204010</v>
      </c>
      <c r="M233" s="84">
        <v>1180223959</v>
      </c>
      <c r="N233" s="84">
        <v>314732649</v>
      </c>
      <c r="P233" s="86">
        <v>41122</v>
      </c>
      <c r="Q233" s="87">
        <f t="shared" si="78"/>
        <v>5619274421.5400476</v>
      </c>
      <c r="R233" s="87">
        <f t="shared" si="79"/>
        <v>3242002055.063096</v>
      </c>
      <c r="S233" s="87">
        <f t="shared" si="80"/>
        <v>797396068.32599699</v>
      </c>
      <c r="T233" s="87">
        <f t="shared" si="81"/>
        <v>614153566.37987304</v>
      </c>
      <c r="U233" s="87">
        <f t="shared" si="82"/>
        <v>1682994653.2680142</v>
      </c>
      <c r="V233" s="87">
        <f t="shared" si="83"/>
        <v>94514036.960298926</v>
      </c>
      <c r="W233" s="87">
        <f t="shared" si="84"/>
        <v>346647864.51451719</v>
      </c>
      <c r="X233" s="87">
        <f t="shared" si="85"/>
        <v>1603117893.9399073</v>
      </c>
      <c r="AV233" s="86">
        <v>41122</v>
      </c>
      <c r="AW233" s="76">
        <v>79.090540000000004</v>
      </c>
      <c r="AX233" s="76">
        <v>82.635630000000006</v>
      </c>
      <c r="AY233" s="76">
        <v>79.090540000000004</v>
      </c>
      <c r="AZ233" s="76">
        <v>82.635630000000006</v>
      </c>
      <c r="BA233" s="76">
        <v>80.447925999999995</v>
      </c>
      <c r="BB233" s="76">
        <v>77.257221999999999</v>
      </c>
      <c r="BC233" s="76">
        <v>83.177071999999995</v>
      </c>
      <c r="BD233" s="76">
        <v>84.555141000000006</v>
      </c>
      <c r="BE233" s="76">
        <v>87.254491999999999</v>
      </c>
      <c r="BF233" s="76">
        <v>77.935992999999996</v>
      </c>
      <c r="BG233" s="76">
        <v>83.850650000000002</v>
      </c>
      <c r="BH233" s="76">
        <v>68.983894000000006</v>
      </c>
      <c r="BI233" s="76">
        <v>72.621785000000003</v>
      </c>
      <c r="BJ233" s="76">
        <v>71.279381999999998</v>
      </c>
      <c r="BK233" s="76">
        <v>73.499640999999997</v>
      </c>
      <c r="BL233" s="76">
        <v>66.849397999999994</v>
      </c>
      <c r="BM233" s="76">
        <v>63.066229</v>
      </c>
      <c r="BN233" s="76">
        <v>74.765631999999997</v>
      </c>
      <c r="BO233" s="91">
        <f t="shared" si="86"/>
        <v>73.62053430140557</v>
      </c>
    </row>
    <row r="234" spans="1:67" hidden="1" x14ac:dyDescent="0.3">
      <c r="A234" s="102">
        <v>41153</v>
      </c>
      <c r="B234" s="84">
        <v>4188481906</v>
      </c>
      <c r="C234" s="84">
        <v>2419672481</v>
      </c>
      <c r="D234" s="84">
        <v>2380634063</v>
      </c>
      <c r="E234" s="84">
        <v>596268483</v>
      </c>
      <c r="F234" s="84">
        <v>457062760</v>
      </c>
      <c r="G234" s="84">
        <v>1257391702</v>
      </c>
      <c r="H234" s="84">
        <v>1199424397</v>
      </c>
      <c r="I234" s="84">
        <v>57967305</v>
      </c>
      <c r="J234" s="84">
        <v>69911118</v>
      </c>
      <c r="K234" s="84">
        <v>39038418</v>
      </c>
      <c r="L234" s="84">
        <v>259665176</v>
      </c>
      <c r="M234" s="84">
        <v>1187594766</v>
      </c>
      <c r="N234" s="84">
        <v>321549483</v>
      </c>
      <c r="P234" s="86">
        <v>41153</v>
      </c>
      <c r="Q234" s="87">
        <f t="shared" si="78"/>
        <v>5664320259.664258</v>
      </c>
      <c r="R234" s="87">
        <f t="shared" si="79"/>
        <v>3272259535.4290113</v>
      </c>
      <c r="S234" s="87">
        <f t="shared" si="80"/>
        <v>806367491.67233312</v>
      </c>
      <c r="T234" s="87">
        <f t="shared" si="81"/>
        <v>618111742.99151015</v>
      </c>
      <c r="U234" s="87">
        <f t="shared" si="82"/>
        <v>1700441699.8363233</v>
      </c>
      <c r="V234" s="87">
        <f t="shared" si="83"/>
        <v>94544746.987186477</v>
      </c>
      <c r="W234" s="87">
        <f t="shared" si="84"/>
        <v>351159859.38464391</v>
      </c>
      <c r="X234" s="87">
        <f t="shared" si="85"/>
        <v>1606051367.6061785</v>
      </c>
      <c r="AV234" s="86">
        <v>41153</v>
      </c>
      <c r="AW234" s="76">
        <v>79.439119000000005</v>
      </c>
      <c r="AX234" s="76">
        <v>82.781926999999996</v>
      </c>
      <c r="AY234" s="76">
        <v>79.439119000000005</v>
      </c>
      <c r="AZ234" s="76">
        <v>82.781926999999996</v>
      </c>
      <c r="BA234" s="76">
        <v>80.711582000000007</v>
      </c>
      <c r="BB234" s="76">
        <v>77.529190999999997</v>
      </c>
      <c r="BC234" s="76">
        <v>83.433581000000004</v>
      </c>
      <c r="BD234" s="76">
        <v>84.596444000000005</v>
      </c>
      <c r="BE234" s="76">
        <v>87.411776000000003</v>
      </c>
      <c r="BF234" s="76">
        <v>79.718022000000005</v>
      </c>
      <c r="BG234" s="76">
        <v>83.238533000000004</v>
      </c>
      <c r="BH234" s="76">
        <v>69.896084000000002</v>
      </c>
      <c r="BI234" s="76">
        <v>75.198475000000002</v>
      </c>
      <c r="BJ234" s="76">
        <v>73.177831999999995</v>
      </c>
      <c r="BK234" s="76">
        <v>76.510250999999997</v>
      </c>
      <c r="BL234" s="76">
        <v>66.832205999999999</v>
      </c>
      <c r="BM234" s="76">
        <v>62.980908999999997</v>
      </c>
      <c r="BN234" s="76">
        <v>74.894267999999997</v>
      </c>
      <c r="BO234" s="91">
        <f t="shared" si="86"/>
        <v>73.945005119612787</v>
      </c>
    </row>
    <row r="235" spans="1:67" hidden="1" x14ac:dyDescent="0.3">
      <c r="A235" s="103">
        <v>41183</v>
      </c>
      <c r="B235" s="84">
        <v>4214901006</v>
      </c>
      <c r="C235" s="84">
        <v>2437628756</v>
      </c>
      <c r="D235" s="84">
        <v>2398337940</v>
      </c>
      <c r="E235" s="84">
        <v>606540308</v>
      </c>
      <c r="F235" s="84">
        <v>457696736</v>
      </c>
      <c r="G235" s="84">
        <v>1264073780</v>
      </c>
      <c r="H235" s="84">
        <v>1203658674</v>
      </c>
      <c r="I235" s="84">
        <v>60415106</v>
      </c>
      <c r="J235" s="84">
        <v>70027116</v>
      </c>
      <c r="K235" s="84">
        <v>39290816</v>
      </c>
      <c r="L235" s="84">
        <v>261383996</v>
      </c>
      <c r="M235" s="84">
        <v>1178543949</v>
      </c>
      <c r="N235" s="84">
        <v>337344305</v>
      </c>
      <c r="P235" s="86">
        <v>41183</v>
      </c>
      <c r="Q235" s="87">
        <f t="shared" si="78"/>
        <v>5671354453.2986765</v>
      </c>
      <c r="R235" s="87">
        <f t="shared" si="79"/>
        <v>3279948136.6584468</v>
      </c>
      <c r="S235" s="87">
        <f t="shared" si="80"/>
        <v>816129506.24087584</v>
      </c>
      <c r="T235" s="87">
        <f t="shared" si="81"/>
        <v>615853235.52765512</v>
      </c>
      <c r="U235" s="87">
        <f t="shared" si="82"/>
        <v>1700872796.6079996</v>
      </c>
      <c r="V235" s="87">
        <f t="shared" si="83"/>
        <v>94224892.972080156</v>
      </c>
      <c r="W235" s="87">
        <f t="shared" si="84"/>
        <v>351704888.82784534</v>
      </c>
      <c r="X235" s="87">
        <f t="shared" si="85"/>
        <v>1585788246.0476837</v>
      </c>
      <c r="AV235" s="86">
        <v>41183</v>
      </c>
      <c r="AW235" s="76">
        <v>79.841036000000003</v>
      </c>
      <c r="AX235" s="76">
        <v>82.970473999999996</v>
      </c>
      <c r="AY235" s="76">
        <v>79.841036000000003</v>
      </c>
      <c r="AZ235" s="76">
        <v>82.970473999999996</v>
      </c>
      <c r="BA235" s="76">
        <v>80.943494000000001</v>
      </c>
      <c r="BB235" s="76">
        <v>77.811385999999999</v>
      </c>
      <c r="BC235" s="76">
        <v>83.622370000000004</v>
      </c>
      <c r="BD235" s="76">
        <v>84.746138000000002</v>
      </c>
      <c r="BE235" s="76">
        <v>87.550450999999995</v>
      </c>
      <c r="BF235" s="76">
        <v>79.718022000000005</v>
      </c>
      <c r="BG235" s="76">
        <v>83.445250999999999</v>
      </c>
      <c r="BH235" s="76">
        <v>70.891745999999998</v>
      </c>
      <c r="BI235" s="76">
        <v>75.147114000000002</v>
      </c>
      <c r="BJ235" s="76">
        <v>72.146028999999999</v>
      </c>
      <c r="BK235" s="76">
        <v>77.085091000000006</v>
      </c>
      <c r="BL235" s="76">
        <v>68.410059000000004</v>
      </c>
      <c r="BM235" s="76">
        <v>65.235934999999998</v>
      </c>
      <c r="BN235" s="76">
        <v>75.018878000000001</v>
      </c>
      <c r="BO235" s="91">
        <f t="shared" si="86"/>
        <v>74.319125011635492</v>
      </c>
    </row>
    <row r="236" spans="1:67" hidden="1" x14ac:dyDescent="0.3">
      <c r="A236" s="104">
        <v>41214</v>
      </c>
      <c r="B236" s="84">
        <v>4293615177</v>
      </c>
      <c r="C236" s="84">
        <v>2480512652</v>
      </c>
      <c r="D236" s="84">
        <v>2441087052</v>
      </c>
      <c r="E236" s="84">
        <v>623778003</v>
      </c>
      <c r="F236" s="84">
        <v>462152564</v>
      </c>
      <c r="G236" s="84">
        <v>1281384642</v>
      </c>
      <c r="H236" s="84">
        <v>1221871578</v>
      </c>
      <c r="I236" s="84">
        <v>59513064</v>
      </c>
      <c r="J236" s="84">
        <v>73771843</v>
      </c>
      <c r="K236" s="84">
        <v>39425600</v>
      </c>
      <c r="L236" s="84">
        <v>269849856</v>
      </c>
      <c r="M236" s="84">
        <v>1198817936</v>
      </c>
      <c r="N236" s="84">
        <v>344434733</v>
      </c>
      <c r="P236" s="86">
        <v>41214</v>
      </c>
      <c r="Q236" s="87">
        <f t="shared" si="78"/>
        <v>5738285095.5366583</v>
      </c>
      <c r="R236" s="87">
        <f t="shared" si="79"/>
        <v>3315129137.9138212</v>
      </c>
      <c r="S236" s="87">
        <f t="shared" si="80"/>
        <v>833660183.78002405</v>
      </c>
      <c r="T236" s="87">
        <f t="shared" si="81"/>
        <v>617652737.97038555</v>
      </c>
      <c r="U236" s="87">
        <f t="shared" si="82"/>
        <v>1712531302.8112991</v>
      </c>
      <c r="V236" s="87">
        <f t="shared" si="83"/>
        <v>98593807.247754261</v>
      </c>
      <c r="W236" s="87">
        <f t="shared" si="84"/>
        <v>360646062.32351071</v>
      </c>
      <c r="X236" s="87">
        <f t="shared" si="85"/>
        <v>1602183430.7045116</v>
      </c>
      <c r="AV236" s="86">
        <v>41214</v>
      </c>
      <c r="AW236" s="76">
        <v>80.383437000000001</v>
      </c>
      <c r="AX236" s="76">
        <v>83.013382000000007</v>
      </c>
      <c r="AY236" s="76">
        <v>80.383437000000001</v>
      </c>
      <c r="AZ236" s="76">
        <v>83.013382000000007</v>
      </c>
      <c r="BA236" s="76">
        <v>81.254797999999994</v>
      </c>
      <c r="BB236" s="76">
        <v>78.181642999999994</v>
      </c>
      <c r="BC236" s="76">
        <v>83.883111</v>
      </c>
      <c r="BD236" s="76">
        <v>84.549058000000002</v>
      </c>
      <c r="BE236" s="76">
        <v>87.699802000000005</v>
      </c>
      <c r="BF236" s="76">
        <v>79.718022000000005</v>
      </c>
      <c r="BG236" s="76">
        <v>82.847223</v>
      </c>
      <c r="BH236" s="76">
        <v>72.826969000000005</v>
      </c>
      <c r="BI236" s="76">
        <v>74.543317000000002</v>
      </c>
      <c r="BJ236" s="76">
        <v>70.674426999999994</v>
      </c>
      <c r="BK236" s="76">
        <v>77.035393999999997</v>
      </c>
      <c r="BL236" s="76">
        <v>71.757829000000001</v>
      </c>
      <c r="BM236" s="76">
        <v>70.029843999999997</v>
      </c>
      <c r="BN236" s="76">
        <v>75.263221999999999</v>
      </c>
      <c r="BO236" s="91">
        <f t="shared" si="86"/>
        <v>74.824012845573876</v>
      </c>
    </row>
    <row r="237" spans="1:67" hidden="1" x14ac:dyDescent="0.3">
      <c r="A237" s="85">
        <v>41244</v>
      </c>
      <c r="B237" s="84">
        <v>4221351206</v>
      </c>
      <c r="C237" s="84">
        <v>2507197543</v>
      </c>
      <c r="D237" s="84">
        <v>2467634105</v>
      </c>
      <c r="E237" s="84">
        <v>626302550</v>
      </c>
      <c r="F237" s="84">
        <v>467244360</v>
      </c>
      <c r="G237" s="84">
        <v>1299474610</v>
      </c>
      <c r="H237" s="84">
        <v>1239153786</v>
      </c>
      <c r="I237" s="84">
        <v>60320824</v>
      </c>
      <c r="J237" s="84">
        <v>74612585</v>
      </c>
      <c r="K237" s="84">
        <v>39563438</v>
      </c>
      <c r="L237" s="84">
        <v>278404655</v>
      </c>
      <c r="M237" s="84">
        <v>1119065973</v>
      </c>
      <c r="N237" s="84">
        <v>316683035</v>
      </c>
      <c r="P237" s="86">
        <v>41244</v>
      </c>
      <c r="Q237" s="87">
        <f t="shared" si="78"/>
        <v>5628765667.1448078</v>
      </c>
      <c r="R237" s="87">
        <f t="shared" si="79"/>
        <v>3343106688.3820467</v>
      </c>
      <c r="S237" s="87">
        <f t="shared" si="80"/>
        <v>835114189.4269681</v>
      </c>
      <c r="T237" s="87">
        <f t="shared" si="81"/>
        <v>623025397.17541063</v>
      </c>
      <c r="U237" s="87">
        <f t="shared" si="82"/>
        <v>1732724360.7918818</v>
      </c>
      <c r="V237" s="87">
        <f t="shared" si="83"/>
        <v>99488703.092979208</v>
      </c>
      <c r="W237" s="87">
        <f t="shared" si="84"/>
        <v>371225820.16154927</v>
      </c>
      <c r="X237" s="87">
        <f t="shared" si="85"/>
        <v>1492166801.7433369</v>
      </c>
      <c r="AV237" s="86">
        <v>41244</v>
      </c>
      <c r="AW237" s="76">
        <v>80.568242999999995</v>
      </c>
      <c r="AX237" s="76">
        <v>83.113737</v>
      </c>
      <c r="AY237" s="76">
        <v>80.568242999999995</v>
      </c>
      <c r="AZ237" s="76">
        <v>83.113737</v>
      </c>
      <c r="BA237" s="76">
        <v>81.624668999999997</v>
      </c>
      <c r="BB237" s="76">
        <v>78.544499999999999</v>
      </c>
      <c r="BC237" s="76">
        <v>84.258965000000003</v>
      </c>
      <c r="BD237" s="76">
        <v>84.4084</v>
      </c>
      <c r="BE237" s="76">
        <v>87.845320999999998</v>
      </c>
      <c r="BF237" s="76">
        <v>79.726112000000001</v>
      </c>
      <c r="BG237" s="76">
        <v>82.379683</v>
      </c>
      <c r="BH237" s="76">
        <v>73.247618000000003</v>
      </c>
      <c r="BI237" s="76">
        <v>75.095791000000006</v>
      </c>
      <c r="BJ237" s="76">
        <v>71.070284000000001</v>
      </c>
      <c r="BK237" s="76">
        <v>77.688056000000003</v>
      </c>
      <c r="BL237" s="76">
        <v>72.104337000000001</v>
      </c>
      <c r="BM237" s="76">
        <v>70.512276999999997</v>
      </c>
      <c r="BN237" s="76">
        <v>75.317948999999999</v>
      </c>
      <c r="BO237" s="91">
        <f t="shared" si="86"/>
        <v>74.996037419715165</v>
      </c>
    </row>
    <row r="238" spans="1:67" hidden="1" x14ac:dyDescent="0.3">
      <c r="A238" s="92">
        <v>41275</v>
      </c>
      <c r="B238" s="84">
        <v>4191070281</v>
      </c>
      <c r="C238" s="84">
        <v>2508588757</v>
      </c>
      <c r="D238" s="84">
        <v>2468907312</v>
      </c>
      <c r="E238" s="84">
        <v>628321344</v>
      </c>
      <c r="F238" s="84">
        <v>472213013</v>
      </c>
      <c r="G238" s="84">
        <v>1293885376</v>
      </c>
      <c r="H238" s="84">
        <v>1233892096</v>
      </c>
      <c r="I238" s="84">
        <v>59993280</v>
      </c>
      <c r="J238" s="84">
        <v>74487579</v>
      </c>
      <c r="K238" s="84">
        <v>39681445</v>
      </c>
      <c r="L238" s="84">
        <v>278607685</v>
      </c>
      <c r="M238" s="84">
        <v>1081061807</v>
      </c>
      <c r="N238" s="84">
        <v>322812032</v>
      </c>
      <c r="P238" s="86">
        <v>41275</v>
      </c>
      <c r="Q238" s="87">
        <f t="shared" si="78"/>
        <v>5565968546.9567614</v>
      </c>
      <c r="R238" s="87">
        <f t="shared" si="79"/>
        <v>3331541869.3908935</v>
      </c>
      <c r="S238" s="87">
        <f t="shared" si="80"/>
        <v>834444808.51109815</v>
      </c>
      <c r="T238" s="87">
        <f t="shared" si="81"/>
        <v>627124481.71939504</v>
      </c>
      <c r="U238" s="87">
        <f t="shared" si="82"/>
        <v>1718349925.7533264</v>
      </c>
      <c r="V238" s="87">
        <f t="shared" si="83"/>
        <v>98923543.165693089</v>
      </c>
      <c r="W238" s="87">
        <f t="shared" si="84"/>
        <v>370006110.05750805</v>
      </c>
      <c r="X238" s="87">
        <f t="shared" si="85"/>
        <v>1435708688.149828</v>
      </c>
      <c r="AV238" s="86">
        <v>41275</v>
      </c>
      <c r="AW238" s="76">
        <v>80.892781999999997</v>
      </c>
      <c r="AX238" s="76">
        <v>83.466488999999996</v>
      </c>
      <c r="AY238" s="76">
        <v>80.892781999999997</v>
      </c>
      <c r="AZ238" s="76">
        <v>83.466488999999996</v>
      </c>
      <c r="BA238" s="76">
        <v>81.821988000000005</v>
      </c>
      <c r="BB238" s="76">
        <v>78.884484999999998</v>
      </c>
      <c r="BC238" s="76">
        <v>84.333967000000001</v>
      </c>
      <c r="BD238" s="76">
        <v>84.899966000000006</v>
      </c>
      <c r="BE238" s="76">
        <v>88.017354999999995</v>
      </c>
      <c r="BF238" s="76">
        <v>80.123351</v>
      </c>
      <c r="BG238" s="76">
        <v>83.213573999999994</v>
      </c>
      <c r="BH238" s="76">
        <v>73.491257000000004</v>
      </c>
      <c r="BI238" s="76">
        <v>74.913176000000007</v>
      </c>
      <c r="BJ238" s="76">
        <v>70.098052999999993</v>
      </c>
      <c r="BK238" s="76">
        <v>78.009721999999996</v>
      </c>
      <c r="BL238" s="76">
        <v>72.585240999999996</v>
      </c>
      <c r="BM238" s="76">
        <v>70.928793999999996</v>
      </c>
      <c r="BN238" s="76">
        <v>75.935338999999999</v>
      </c>
      <c r="BO238" s="91">
        <f t="shared" si="86"/>
        <v>75.298130875919199</v>
      </c>
    </row>
    <row r="239" spans="1:67" hidden="1" x14ac:dyDescent="0.3">
      <c r="A239" s="93">
        <v>41306</v>
      </c>
      <c r="B239" s="84">
        <v>4288279674</v>
      </c>
      <c r="C239" s="84">
        <v>2517449904</v>
      </c>
      <c r="D239" s="84">
        <v>2477570461</v>
      </c>
      <c r="E239" s="84">
        <v>631864912</v>
      </c>
      <c r="F239" s="84">
        <v>474228570</v>
      </c>
      <c r="G239" s="84">
        <v>1298599418</v>
      </c>
      <c r="H239" s="84">
        <v>1244625493</v>
      </c>
      <c r="I239" s="84">
        <v>53973925</v>
      </c>
      <c r="J239" s="84">
        <v>72877561</v>
      </c>
      <c r="K239" s="84">
        <v>39879443</v>
      </c>
      <c r="L239" s="84">
        <v>277260444</v>
      </c>
      <c r="M239" s="84">
        <v>1142188399</v>
      </c>
      <c r="N239" s="84">
        <v>351380927</v>
      </c>
      <c r="P239" s="86">
        <v>41306</v>
      </c>
      <c r="Q239" s="87">
        <f t="shared" si="78"/>
        <v>5667173591.2550554</v>
      </c>
      <c r="R239" s="87">
        <f t="shared" si="79"/>
        <v>3326934504.7051549</v>
      </c>
      <c r="S239" s="87">
        <f t="shared" si="80"/>
        <v>835040719.06460714</v>
      </c>
      <c r="T239" s="87">
        <f t="shared" si="81"/>
        <v>626716499.95621276</v>
      </c>
      <c r="U239" s="87">
        <f t="shared" si="82"/>
        <v>1716163330.4677002</v>
      </c>
      <c r="V239" s="87">
        <f t="shared" si="83"/>
        <v>96311299.749961063</v>
      </c>
      <c r="W239" s="87">
        <f t="shared" si="84"/>
        <v>366413383.82456702</v>
      </c>
      <c r="X239" s="87">
        <f t="shared" si="85"/>
        <v>1509458436.2807796</v>
      </c>
      <c r="AV239" s="86">
        <v>41306</v>
      </c>
      <c r="AW239" s="76">
        <v>81.290942999999999</v>
      </c>
      <c r="AX239" s="76">
        <v>83.891259000000005</v>
      </c>
      <c r="AY239" s="76">
        <v>81.290942999999999</v>
      </c>
      <c r="AZ239" s="76">
        <v>83.891259000000005</v>
      </c>
      <c r="BA239" s="76">
        <v>81.941708000000006</v>
      </c>
      <c r="BB239" s="76">
        <v>79.027559999999994</v>
      </c>
      <c r="BC239" s="76">
        <v>84.433656999999997</v>
      </c>
      <c r="BD239" s="76">
        <v>85.597286999999994</v>
      </c>
      <c r="BE239" s="76">
        <v>88.198183</v>
      </c>
      <c r="BF239" s="76">
        <v>80.317779999999999</v>
      </c>
      <c r="BG239" s="76">
        <v>84.572957000000002</v>
      </c>
      <c r="BH239" s="76">
        <v>73.816703000000004</v>
      </c>
      <c r="BI239" s="76">
        <v>74.930473000000006</v>
      </c>
      <c r="BJ239" s="76">
        <v>71.054997999999998</v>
      </c>
      <c r="BK239" s="76">
        <v>77.426865000000006</v>
      </c>
      <c r="BL239" s="76">
        <v>73.081981999999996</v>
      </c>
      <c r="BM239" s="76">
        <v>71.261826999999997</v>
      </c>
      <c r="BN239" s="76">
        <v>76.781053999999997</v>
      </c>
      <c r="BO239" s="91">
        <f t="shared" si="86"/>
        <v>75.668754537838595</v>
      </c>
    </row>
    <row r="240" spans="1:67" hidden="1" x14ac:dyDescent="0.3">
      <c r="A240" s="94">
        <v>41334</v>
      </c>
      <c r="B240" s="84">
        <v>4248145522</v>
      </c>
      <c r="C240" s="84">
        <v>2530848489</v>
      </c>
      <c r="D240" s="84">
        <v>2490833025</v>
      </c>
      <c r="E240" s="84">
        <v>638863545</v>
      </c>
      <c r="F240" s="84">
        <v>479645951</v>
      </c>
      <c r="G240" s="84">
        <v>1296146024</v>
      </c>
      <c r="H240" s="84">
        <v>1241923526</v>
      </c>
      <c r="I240" s="84">
        <v>54222498</v>
      </c>
      <c r="J240" s="84">
        <v>76177505</v>
      </c>
      <c r="K240" s="84">
        <v>40015464</v>
      </c>
      <c r="L240" s="84">
        <v>279120210</v>
      </c>
      <c r="M240" s="84">
        <v>1070267631</v>
      </c>
      <c r="N240" s="84">
        <v>367909192</v>
      </c>
      <c r="P240" s="86">
        <v>41334</v>
      </c>
      <c r="Q240" s="87">
        <f t="shared" si="78"/>
        <v>5573239466.7745895</v>
      </c>
      <c r="R240" s="87">
        <f t="shared" si="79"/>
        <v>3320278133.1937709</v>
      </c>
      <c r="S240" s="87">
        <f t="shared" si="80"/>
        <v>838139725.77880168</v>
      </c>
      <c r="T240" s="87">
        <f t="shared" si="81"/>
        <v>629258515.35644054</v>
      </c>
      <c r="U240" s="87">
        <f t="shared" si="82"/>
        <v>1700443673.186336</v>
      </c>
      <c r="V240" s="87">
        <f t="shared" si="83"/>
        <v>99939014.600079104</v>
      </c>
      <c r="W240" s="87">
        <f t="shared" si="84"/>
        <v>366184200.20932877</v>
      </c>
      <c r="X240" s="87">
        <f t="shared" si="85"/>
        <v>1404108632.8634822</v>
      </c>
      <c r="AV240" s="86">
        <v>41334</v>
      </c>
      <c r="AW240" s="76">
        <v>81.887433000000001</v>
      </c>
      <c r="AX240" s="76">
        <v>84.143653999999998</v>
      </c>
      <c r="AY240" s="76">
        <v>81.887433000000001</v>
      </c>
      <c r="AZ240" s="76">
        <v>84.143653999999998</v>
      </c>
      <c r="BA240" s="76">
        <v>82.112960999999999</v>
      </c>
      <c r="BB240" s="76">
        <v>79.228207999999995</v>
      </c>
      <c r="BC240" s="76">
        <v>84.579695999999998</v>
      </c>
      <c r="BD240" s="76">
        <v>85.922118999999995</v>
      </c>
      <c r="BE240" s="76">
        <v>88.363795999999994</v>
      </c>
      <c r="BF240" s="76">
        <v>80.325738999999999</v>
      </c>
      <c r="BG240" s="76">
        <v>85.151905999999997</v>
      </c>
      <c r="BH240" s="76">
        <v>75.37115</v>
      </c>
      <c r="BI240" s="76">
        <v>78.398818000000006</v>
      </c>
      <c r="BJ240" s="76">
        <v>78.356414999999998</v>
      </c>
      <c r="BK240" s="76">
        <v>78.447985000000003</v>
      </c>
      <c r="BL240" s="76">
        <v>73.567014999999998</v>
      </c>
      <c r="BM240" s="76">
        <v>71.836785000000006</v>
      </c>
      <c r="BN240" s="76">
        <v>77.072363999999993</v>
      </c>
      <c r="BO240" s="91">
        <f t="shared" si="86"/>
        <v>76.223990505445414</v>
      </c>
    </row>
    <row r="241" spans="1:67" hidden="1" x14ac:dyDescent="0.3">
      <c r="A241" s="95">
        <v>41365</v>
      </c>
      <c r="B241" s="84">
        <v>4390581182</v>
      </c>
      <c r="C241" s="84">
        <v>2547551072</v>
      </c>
      <c r="D241" s="84">
        <v>2507405867</v>
      </c>
      <c r="E241" s="84">
        <v>644718210</v>
      </c>
      <c r="F241" s="84">
        <v>482179936</v>
      </c>
      <c r="G241" s="84">
        <v>1303661514</v>
      </c>
      <c r="H241" s="84">
        <v>1253166989</v>
      </c>
      <c r="I241" s="84">
        <v>50494525</v>
      </c>
      <c r="J241" s="84">
        <v>76846207</v>
      </c>
      <c r="K241" s="84">
        <v>40145205</v>
      </c>
      <c r="L241" s="84">
        <v>278533854</v>
      </c>
      <c r="M241" s="84">
        <v>1202067751</v>
      </c>
      <c r="N241" s="84">
        <v>362428505</v>
      </c>
      <c r="P241" s="86">
        <v>41365</v>
      </c>
      <c r="Q241" s="87">
        <f t="shared" si="78"/>
        <v>5756301800.5201092</v>
      </c>
      <c r="R241" s="87">
        <f t="shared" si="79"/>
        <v>3339984438.2311516</v>
      </c>
      <c r="S241" s="87">
        <f t="shared" si="80"/>
        <v>845262264.65549088</v>
      </c>
      <c r="T241" s="87">
        <f t="shared" si="81"/>
        <v>632165337.27936685</v>
      </c>
      <c r="U241" s="87">
        <f t="shared" si="82"/>
        <v>1709174437.1046166</v>
      </c>
      <c r="V241" s="87">
        <f t="shared" si="83"/>
        <v>100749750.746151</v>
      </c>
      <c r="W241" s="87">
        <f t="shared" si="84"/>
        <v>365173734.14233464</v>
      </c>
      <c r="X241" s="87">
        <f t="shared" si="85"/>
        <v>1575979232.0424652</v>
      </c>
      <c r="AV241" s="86">
        <v>41365</v>
      </c>
      <c r="AW241" s="76">
        <v>81.941523000000004</v>
      </c>
      <c r="AX241" s="76">
        <v>84.211000999999996</v>
      </c>
      <c r="AY241" s="76">
        <v>81.941523000000004</v>
      </c>
      <c r="AZ241" s="76">
        <v>84.211000999999996</v>
      </c>
      <c r="BA241" s="76">
        <v>82.230986000000001</v>
      </c>
      <c r="BB241" s="76">
        <v>79.455270999999996</v>
      </c>
      <c r="BC241" s="76">
        <v>84.604444000000001</v>
      </c>
      <c r="BD241" s="76">
        <v>85.945283000000003</v>
      </c>
      <c r="BE241" s="76">
        <v>88.509542999999994</v>
      </c>
      <c r="BF241" s="76">
        <v>80.346489000000005</v>
      </c>
      <c r="BG241" s="76">
        <v>85.050608999999994</v>
      </c>
      <c r="BH241" s="76">
        <v>75.374110000000002</v>
      </c>
      <c r="BI241" s="76">
        <v>79.570845000000006</v>
      </c>
      <c r="BJ241" s="76">
        <v>79.905052999999995</v>
      </c>
      <c r="BK241" s="76">
        <v>79.361895000000004</v>
      </c>
      <c r="BL241" s="76">
        <v>72.904722000000007</v>
      </c>
      <c r="BM241" s="76">
        <v>69.820643000000004</v>
      </c>
      <c r="BN241" s="76">
        <v>79.157015000000001</v>
      </c>
      <c r="BO241" s="91">
        <f t="shared" si="86"/>
        <v>76.274339569952531</v>
      </c>
    </row>
    <row r="242" spans="1:67" hidden="1" x14ac:dyDescent="0.3">
      <c r="A242" s="96">
        <v>41395</v>
      </c>
      <c r="B242" s="84">
        <v>4379534580</v>
      </c>
      <c r="C242" s="84">
        <v>2569720285</v>
      </c>
      <c r="D242" s="84">
        <v>2529481199</v>
      </c>
      <c r="E242" s="84">
        <v>651036269</v>
      </c>
      <c r="F242" s="84">
        <v>487973792</v>
      </c>
      <c r="G242" s="84">
        <v>1318215388</v>
      </c>
      <c r="H242" s="84">
        <v>1272396675</v>
      </c>
      <c r="I242" s="84">
        <v>45818713</v>
      </c>
      <c r="J242" s="84">
        <v>72255750</v>
      </c>
      <c r="K242" s="84">
        <v>40239086</v>
      </c>
      <c r="L242" s="84">
        <v>285089886</v>
      </c>
      <c r="M242" s="84">
        <v>1185580911</v>
      </c>
      <c r="N242" s="84">
        <v>339143498</v>
      </c>
      <c r="P242" s="86">
        <v>41395</v>
      </c>
      <c r="Q242" s="87">
        <f t="shared" si="78"/>
        <v>5760991770.5361719</v>
      </c>
      <c r="R242" s="87">
        <f t="shared" si="79"/>
        <v>3380299240.4879851</v>
      </c>
      <c r="S242" s="87">
        <f t="shared" si="80"/>
        <v>856395701.30522263</v>
      </c>
      <c r="T242" s="87">
        <f t="shared" si="81"/>
        <v>641897660.26446807</v>
      </c>
      <c r="U242" s="87">
        <f t="shared" si="82"/>
        <v>1734026267.7095125</v>
      </c>
      <c r="V242" s="87">
        <f t="shared" si="83"/>
        <v>95047721.058048829</v>
      </c>
      <c r="W242" s="87">
        <f t="shared" si="84"/>
        <v>375017129.58482808</v>
      </c>
      <c r="X242" s="87">
        <f t="shared" si="85"/>
        <v>1559554273.8186984</v>
      </c>
      <c r="AV242" s="86">
        <v>41395</v>
      </c>
      <c r="AW242" s="76">
        <v>81.668819999999997</v>
      </c>
      <c r="AX242" s="76">
        <v>84.377260000000007</v>
      </c>
      <c r="AY242" s="76">
        <v>81.668819999999997</v>
      </c>
      <c r="AZ242" s="76">
        <v>84.377260000000007</v>
      </c>
      <c r="BA242" s="76">
        <v>82.371983</v>
      </c>
      <c r="BB242" s="76">
        <v>79.708161000000004</v>
      </c>
      <c r="BC242" s="76">
        <v>84.649762999999993</v>
      </c>
      <c r="BD242" s="76">
        <v>86.133671000000007</v>
      </c>
      <c r="BE242" s="76">
        <v>88.684565000000006</v>
      </c>
      <c r="BF242" s="76">
        <v>80.395124999999993</v>
      </c>
      <c r="BG242" s="76">
        <v>85.296040000000005</v>
      </c>
      <c r="BH242" s="76">
        <v>73.831474999999998</v>
      </c>
      <c r="BI242" s="76">
        <v>78.764960000000002</v>
      </c>
      <c r="BJ242" s="76">
        <v>75.344402000000002</v>
      </c>
      <c r="BK242" s="76">
        <v>80.903525000000002</v>
      </c>
      <c r="BL242" s="76">
        <v>70.928578000000002</v>
      </c>
      <c r="BM242" s="76">
        <v>66.727718999999993</v>
      </c>
      <c r="BN242" s="76">
        <v>79.444894000000005</v>
      </c>
      <c r="BO242" s="91">
        <f t="shared" si="86"/>
        <v>76.020497067858145</v>
      </c>
    </row>
    <row r="243" spans="1:67" hidden="1" x14ac:dyDescent="0.3">
      <c r="A243" s="97">
        <v>41426</v>
      </c>
      <c r="B243" s="84">
        <v>4422640932</v>
      </c>
      <c r="C243" s="84">
        <v>2593545663</v>
      </c>
      <c r="D243" s="84">
        <v>2553181836</v>
      </c>
      <c r="E243" s="84">
        <v>658988522</v>
      </c>
      <c r="F243" s="84">
        <v>487749687</v>
      </c>
      <c r="G243" s="84">
        <v>1338971488</v>
      </c>
      <c r="H243" s="84">
        <v>1280066987</v>
      </c>
      <c r="I243" s="84">
        <v>58904501</v>
      </c>
      <c r="J243" s="84">
        <v>67472139</v>
      </c>
      <c r="K243" s="84">
        <v>40363827</v>
      </c>
      <c r="L243" s="84">
        <v>287090030</v>
      </c>
      <c r="M243" s="84">
        <v>1204930108</v>
      </c>
      <c r="N243" s="84">
        <v>337075131</v>
      </c>
      <c r="P243" s="86">
        <v>41426</v>
      </c>
      <c r="Q243" s="87">
        <f t="shared" si="78"/>
        <v>5821229491.5661917</v>
      </c>
      <c r="R243" s="87">
        <f t="shared" si="79"/>
        <v>3413712470.2890511</v>
      </c>
      <c r="S243" s="87">
        <f t="shared" si="80"/>
        <v>867382968.19752216</v>
      </c>
      <c r="T243" s="87">
        <f t="shared" si="81"/>
        <v>641992625.24859631</v>
      </c>
      <c r="U243" s="87">
        <f t="shared" si="82"/>
        <v>1762399533.2551374</v>
      </c>
      <c r="V243" s="87">
        <f t="shared" si="83"/>
        <v>88809110.087134108</v>
      </c>
      <c r="W243" s="87">
        <f t="shared" si="84"/>
        <v>377877601.8822915</v>
      </c>
      <c r="X243" s="87">
        <f t="shared" si="85"/>
        <v>1585969737.9487908</v>
      </c>
      <c r="AV243" s="86">
        <v>41426</v>
      </c>
      <c r="AW243" s="76">
        <v>81.619237999999996</v>
      </c>
      <c r="AX243" s="76">
        <v>84.485574</v>
      </c>
      <c r="AY243" s="76">
        <v>81.619237999999996</v>
      </c>
      <c r="AZ243" s="76">
        <v>84.485574</v>
      </c>
      <c r="BA243" s="76">
        <v>82.383985999999993</v>
      </c>
      <c r="BB243" s="76">
        <v>79.750675999999999</v>
      </c>
      <c r="BC243" s="76">
        <v>84.635675000000006</v>
      </c>
      <c r="BD243" s="76">
        <v>86.326342999999994</v>
      </c>
      <c r="BE243" s="76">
        <v>88.900994999999995</v>
      </c>
      <c r="BF243" s="76">
        <v>80.481333000000006</v>
      </c>
      <c r="BG243" s="76">
        <v>85.497348000000002</v>
      </c>
      <c r="BH243" s="76">
        <v>73.324089999999998</v>
      </c>
      <c r="BI243" s="76">
        <v>76.400289999999998</v>
      </c>
      <c r="BJ243" s="76">
        <v>69.479460000000003</v>
      </c>
      <c r="BK243" s="76">
        <v>80.727258000000006</v>
      </c>
      <c r="BL243" s="76">
        <v>71.514032</v>
      </c>
      <c r="BM243" s="76">
        <v>67.312849</v>
      </c>
      <c r="BN243" s="76">
        <v>80.031008</v>
      </c>
      <c r="BO243" s="91">
        <f t="shared" si="86"/>
        <v>75.974344224145966</v>
      </c>
    </row>
    <row r="244" spans="1:67" hidden="1" x14ac:dyDescent="0.3">
      <c r="A244" s="98">
        <v>41456</v>
      </c>
      <c r="B244" s="84">
        <v>4452778351</v>
      </c>
      <c r="C244" s="84">
        <v>2618337593</v>
      </c>
      <c r="D244" s="84">
        <v>2577846814</v>
      </c>
      <c r="E244" s="84">
        <v>668816626</v>
      </c>
      <c r="F244" s="84">
        <v>492647027</v>
      </c>
      <c r="G244" s="84">
        <v>1350179849</v>
      </c>
      <c r="H244" s="84">
        <v>1291399095</v>
      </c>
      <c r="I244" s="84">
        <v>58780754</v>
      </c>
      <c r="J244" s="84">
        <v>66203312</v>
      </c>
      <c r="K244" s="84">
        <v>40490779</v>
      </c>
      <c r="L244" s="84">
        <v>286856036</v>
      </c>
      <c r="M244" s="84">
        <v>1202237850</v>
      </c>
      <c r="N244" s="84">
        <v>345346872</v>
      </c>
      <c r="P244" s="86">
        <v>41456</v>
      </c>
      <c r="Q244" s="87">
        <f t="shared" si="78"/>
        <v>5862840066.6707172</v>
      </c>
      <c r="R244" s="87">
        <f t="shared" si="79"/>
        <v>3447486790.997149</v>
      </c>
      <c r="S244" s="87">
        <f t="shared" si="80"/>
        <v>880610846.32423115</v>
      </c>
      <c r="T244" s="87">
        <f t="shared" si="81"/>
        <v>648653604.77086341</v>
      </c>
      <c r="U244" s="87">
        <f t="shared" si="82"/>
        <v>1777741421.6341753</v>
      </c>
      <c r="V244" s="87">
        <f t="shared" si="83"/>
        <v>87167920.687705994</v>
      </c>
      <c r="W244" s="87">
        <f t="shared" si="84"/>
        <v>377694762.38345504</v>
      </c>
      <c r="X244" s="87">
        <f t="shared" si="85"/>
        <v>1582950616.6784856</v>
      </c>
      <c r="AV244" s="86">
        <v>41456</v>
      </c>
      <c r="AW244" s="76">
        <v>81.592192999999995</v>
      </c>
      <c r="AX244" s="76">
        <v>84.514266000000006</v>
      </c>
      <c r="AY244" s="76">
        <v>81.592192999999995</v>
      </c>
      <c r="AZ244" s="76">
        <v>84.514266000000006</v>
      </c>
      <c r="BA244" s="76">
        <v>82.250738999999996</v>
      </c>
      <c r="BB244" s="76">
        <v>79.795597999999998</v>
      </c>
      <c r="BC244" s="76">
        <v>84.350081000000003</v>
      </c>
      <c r="BD244" s="76">
        <v>86.496875000000003</v>
      </c>
      <c r="BE244" s="76">
        <v>89.052614000000005</v>
      </c>
      <c r="BF244" s="76">
        <v>80.600712000000001</v>
      </c>
      <c r="BG244" s="76">
        <v>85.703145000000006</v>
      </c>
      <c r="BH244" s="76">
        <v>73.135147000000003</v>
      </c>
      <c r="BI244" s="76">
        <v>75.244071000000005</v>
      </c>
      <c r="BJ244" s="76">
        <v>67.871018000000007</v>
      </c>
      <c r="BK244" s="76">
        <v>79.853772000000006</v>
      </c>
      <c r="BL244" s="76">
        <v>71.894240999999994</v>
      </c>
      <c r="BM244" s="76">
        <v>67.739581999999999</v>
      </c>
      <c r="BN244" s="76">
        <v>80.316900000000004</v>
      </c>
      <c r="BO244" s="91">
        <f t="shared" si="86"/>
        <v>75.949169691892394</v>
      </c>
    </row>
    <row r="245" spans="1:67" hidden="1" x14ac:dyDescent="0.3">
      <c r="A245" s="101">
        <v>41487</v>
      </c>
      <c r="B245" s="84">
        <v>4511981472</v>
      </c>
      <c r="C245" s="84">
        <v>2652986048</v>
      </c>
      <c r="D245" s="84">
        <v>2612365603</v>
      </c>
      <c r="E245" s="84">
        <v>678876150</v>
      </c>
      <c r="F245" s="84">
        <v>497795816</v>
      </c>
      <c r="G245" s="84">
        <v>1370688445</v>
      </c>
      <c r="H245" s="84">
        <v>1313209396</v>
      </c>
      <c r="I245" s="84">
        <v>57479049</v>
      </c>
      <c r="J245" s="84">
        <v>65005192</v>
      </c>
      <c r="K245" s="84">
        <v>40620445</v>
      </c>
      <c r="L245" s="84">
        <v>289392600</v>
      </c>
      <c r="M245" s="84">
        <v>1225970992</v>
      </c>
      <c r="N245" s="84">
        <v>343631832</v>
      </c>
      <c r="P245" s="86">
        <v>41487</v>
      </c>
      <c r="Q245" s="87">
        <f t="shared" si="78"/>
        <v>5923937065.9660044</v>
      </c>
      <c r="R245" s="87">
        <f t="shared" si="79"/>
        <v>3483197456.0993643</v>
      </c>
      <c r="S245" s="87">
        <f t="shared" si="80"/>
        <v>891320058.19222856</v>
      </c>
      <c r="T245" s="87">
        <f t="shared" si="81"/>
        <v>653573403.16782069</v>
      </c>
      <c r="U245" s="87">
        <f t="shared" si="82"/>
        <v>1799624430.1126432</v>
      </c>
      <c r="V245" s="87">
        <f t="shared" si="83"/>
        <v>85347572.626077667</v>
      </c>
      <c r="W245" s="87">
        <f t="shared" si="84"/>
        <v>379953588.10646147</v>
      </c>
      <c r="X245" s="87">
        <f t="shared" si="85"/>
        <v>1609619863.5515833</v>
      </c>
      <c r="AV245" s="86">
        <v>41487</v>
      </c>
      <c r="AW245" s="76">
        <v>81.824327999999994</v>
      </c>
      <c r="AX245" s="76">
        <v>84.590638999999996</v>
      </c>
      <c r="AY245" s="76">
        <v>81.824327999999994</v>
      </c>
      <c r="AZ245" s="76">
        <v>84.590638999999996</v>
      </c>
      <c r="BA245" s="76">
        <v>82.465080999999998</v>
      </c>
      <c r="BB245" s="76">
        <v>79.927090000000007</v>
      </c>
      <c r="BC245" s="76">
        <v>84.635266000000001</v>
      </c>
      <c r="BD245" s="76">
        <v>86.452400999999995</v>
      </c>
      <c r="BE245" s="76">
        <v>89.22466</v>
      </c>
      <c r="BF245" s="76">
        <v>81.483795000000001</v>
      </c>
      <c r="BG245" s="76">
        <v>85.148947000000007</v>
      </c>
      <c r="BH245" s="76">
        <v>73.819669000000005</v>
      </c>
      <c r="BI245" s="76">
        <v>76.391006000000004</v>
      </c>
      <c r="BJ245" s="76">
        <v>71.436048999999997</v>
      </c>
      <c r="BK245" s="76">
        <v>79.488892000000007</v>
      </c>
      <c r="BL245" s="76">
        <v>72.306676999999993</v>
      </c>
      <c r="BM245" s="76">
        <v>68.193029999999993</v>
      </c>
      <c r="BN245" s="76">
        <v>80.646191999999999</v>
      </c>
      <c r="BO245" s="91">
        <f t="shared" si="86"/>
        <v>76.165249930187102</v>
      </c>
    </row>
    <row r="246" spans="1:67" hidden="1" x14ac:dyDescent="0.3">
      <c r="A246" s="102">
        <v>41518</v>
      </c>
      <c r="B246" s="84">
        <v>4475119271</v>
      </c>
      <c r="C246" s="84">
        <v>2664211310</v>
      </c>
      <c r="D246" s="84">
        <v>2623467337</v>
      </c>
      <c r="E246" s="84">
        <v>684399058</v>
      </c>
      <c r="F246" s="84">
        <v>502411071</v>
      </c>
      <c r="G246" s="84">
        <v>1371403379</v>
      </c>
      <c r="H246" s="84">
        <v>1314431934</v>
      </c>
      <c r="I246" s="84">
        <v>56971445</v>
      </c>
      <c r="J246" s="84">
        <v>65253829</v>
      </c>
      <c r="K246" s="84">
        <v>40743973</v>
      </c>
      <c r="L246" s="84">
        <v>286225227</v>
      </c>
      <c r="M246" s="84">
        <v>1194756453</v>
      </c>
      <c r="N246" s="84">
        <v>329926281</v>
      </c>
      <c r="P246" s="86">
        <v>41518</v>
      </c>
      <c r="Q246" s="87">
        <f t="shared" si="78"/>
        <v>5853505005.2577343</v>
      </c>
      <c r="R246" s="87">
        <f t="shared" si="79"/>
        <v>3484817564.3516307</v>
      </c>
      <c r="S246" s="87">
        <f t="shared" si="80"/>
        <v>895201461.45769131</v>
      </c>
      <c r="T246" s="87">
        <f t="shared" si="81"/>
        <v>657159181.84639573</v>
      </c>
      <c r="U246" s="87">
        <f t="shared" si="82"/>
        <v>1793810635.4448199</v>
      </c>
      <c r="V246" s="87">
        <f t="shared" si="83"/>
        <v>85352722.806509599</v>
      </c>
      <c r="W246" s="87">
        <f t="shared" si="84"/>
        <v>374385730.84134704</v>
      </c>
      <c r="X246" s="87">
        <f t="shared" si="85"/>
        <v>1562754522.1016471</v>
      </c>
      <c r="AV246" s="86">
        <v>41518</v>
      </c>
      <c r="AW246" s="76">
        <v>82.132339999999999</v>
      </c>
      <c r="AX246" s="76">
        <v>84.864654000000002</v>
      </c>
      <c r="AY246" s="76">
        <v>82.132339999999999</v>
      </c>
      <c r="AZ246" s="76">
        <v>84.864654000000002</v>
      </c>
      <c r="BA246" s="76">
        <v>82.804469999999995</v>
      </c>
      <c r="BB246" s="76">
        <v>80.132225000000005</v>
      </c>
      <c r="BC246" s="76">
        <v>85.089450999999997</v>
      </c>
      <c r="BD246" s="76">
        <v>86.669157999999996</v>
      </c>
      <c r="BE246" s="76">
        <v>89.341154000000003</v>
      </c>
      <c r="BF246" s="76">
        <v>83.244769000000005</v>
      </c>
      <c r="BG246" s="76">
        <v>84.989759000000006</v>
      </c>
      <c r="BH246" s="76">
        <v>74.226260999999994</v>
      </c>
      <c r="BI246" s="76">
        <v>76.952725999999998</v>
      </c>
      <c r="BJ246" s="76">
        <v>72.719583999999998</v>
      </c>
      <c r="BK246" s="76">
        <v>79.599324999999993</v>
      </c>
      <c r="BL246" s="76">
        <v>72.621989999999997</v>
      </c>
      <c r="BM246" s="76">
        <v>68.593001999999998</v>
      </c>
      <c r="BN246" s="76">
        <v>80.789877000000004</v>
      </c>
      <c r="BO246" s="91">
        <f t="shared" si="86"/>
        <v>76.451959415433308</v>
      </c>
    </row>
    <row r="247" spans="1:67" hidden="1" x14ac:dyDescent="0.3">
      <c r="A247" s="103">
        <v>41548</v>
      </c>
      <c r="B247" s="84">
        <v>4520351087</v>
      </c>
      <c r="C247" s="84">
        <v>2689276076</v>
      </c>
      <c r="D247" s="84">
        <v>2648402141</v>
      </c>
      <c r="E247" s="84">
        <v>691282704</v>
      </c>
      <c r="F247" s="84">
        <v>505060267</v>
      </c>
      <c r="G247" s="84">
        <v>1387877398</v>
      </c>
      <c r="H247" s="84">
        <v>1330296635</v>
      </c>
      <c r="I247" s="84">
        <v>57580763</v>
      </c>
      <c r="J247" s="84">
        <v>64181772</v>
      </c>
      <c r="K247" s="84">
        <v>40873935</v>
      </c>
      <c r="L247" s="84">
        <v>290442894</v>
      </c>
      <c r="M247" s="84">
        <v>1207316445</v>
      </c>
      <c r="N247" s="84">
        <v>333315672</v>
      </c>
      <c r="P247" s="86">
        <v>41548</v>
      </c>
      <c r="Q247" s="87">
        <f t="shared" si="78"/>
        <v>5884679275.9904671</v>
      </c>
      <c r="R247" s="87">
        <f t="shared" si="79"/>
        <v>3500950896.7935095</v>
      </c>
      <c r="S247" s="87">
        <f t="shared" si="80"/>
        <v>899925011.0856384</v>
      </c>
      <c r="T247" s="87">
        <f t="shared" si="81"/>
        <v>657497090.19031167</v>
      </c>
      <c r="U247" s="87">
        <f t="shared" si="82"/>
        <v>1806765272.0856402</v>
      </c>
      <c r="V247" s="87">
        <f t="shared" si="83"/>
        <v>83553055.131256282</v>
      </c>
      <c r="W247" s="87">
        <f t="shared" si="84"/>
        <v>378104099.94388473</v>
      </c>
      <c r="X247" s="87">
        <f t="shared" si="85"/>
        <v>1571707579.0608795</v>
      </c>
      <c r="AV247" s="86">
        <v>41548</v>
      </c>
      <c r="AW247" s="76">
        <v>82.522987999999998</v>
      </c>
      <c r="AX247" s="76">
        <v>85.027682999999996</v>
      </c>
      <c r="AY247" s="76">
        <v>82.522987999999998</v>
      </c>
      <c r="AZ247" s="76">
        <v>85.027682999999996</v>
      </c>
      <c r="BA247" s="76">
        <v>82.891553999999999</v>
      </c>
      <c r="BB247" s="76">
        <v>80.363204999999994</v>
      </c>
      <c r="BC247" s="76">
        <v>85.053494000000001</v>
      </c>
      <c r="BD247" s="76">
        <v>86.898705000000007</v>
      </c>
      <c r="BE247" s="76">
        <v>89.470264999999998</v>
      </c>
      <c r="BF247" s="76">
        <v>83.237992000000006</v>
      </c>
      <c r="BG247" s="76">
        <v>85.395617999999999</v>
      </c>
      <c r="BH247" s="76">
        <v>75.274592999999996</v>
      </c>
      <c r="BI247" s="76">
        <v>76.399664999999999</v>
      </c>
      <c r="BJ247" s="76">
        <v>72.939161999999996</v>
      </c>
      <c r="BK247" s="76">
        <v>78.563204999999996</v>
      </c>
      <c r="BL247" s="76">
        <v>74.612593000000004</v>
      </c>
      <c r="BM247" s="76">
        <v>71.513756999999998</v>
      </c>
      <c r="BN247" s="76">
        <v>80.894801000000001</v>
      </c>
      <c r="BO247" s="91">
        <f t="shared" si="86"/>
        <v>76.815589686307362</v>
      </c>
    </row>
    <row r="248" spans="1:67" hidden="1" x14ac:dyDescent="0.3">
      <c r="A248" s="104">
        <v>41579</v>
      </c>
      <c r="B248" s="84">
        <v>4570432234</v>
      </c>
      <c r="C248" s="84">
        <v>2733801593</v>
      </c>
      <c r="D248" s="84">
        <v>2692812121</v>
      </c>
      <c r="E248" s="84">
        <v>705435795</v>
      </c>
      <c r="F248" s="84">
        <v>512350020</v>
      </c>
      <c r="G248" s="84">
        <v>1407924298</v>
      </c>
      <c r="H248" s="84">
        <v>1347970475</v>
      </c>
      <c r="I248" s="84">
        <v>59953823</v>
      </c>
      <c r="J248" s="84">
        <v>67102008</v>
      </c>
      <c r="K248" s="84">
        <v>40989472</v>
      </c>
      <c r="L248" s="84">
        <v>291553644</v>
      </c>
      <c r="M248" s="84">
        <v>1216579974</v>
      </c>
      <c r="N248" s="84">
        <v>328497023</v>
      </c>
      <c r="P248" s="86">
        <v>41579</v>
      </c>
      <c r="Q248" s="87">
        <f t="shared" si="78"/>
        <v>5894923555.00982</v>
      </c>
      <c r="R248" s="87">
        <f t="shared" si="79"/>
        <v>3526045367.3097978</v>
      </c>
      <c r="S248" s="87">
        <f t="shared" si="80"/>
        <v>909868010.63520133</v>
      </c>
      <c r="T248" s="87">
        <f t="shared" si="81"/>
        <v>660826820.45685756</v>
      </c>
      <c r="U248" s="87">
        <f t="shared" si="82"/>
        <v>1815934616.9075844</v>
      </c>
      <c r="V248" s="87">
        <f t="shared" si="83"/>
        <v>86547877.158101067</v>
      </c>
      <c r="W248" s="87">
        <f t="shared" si="84"/>
        <v>376044618.00768656</v>
      </c>
      <c r="X248" s="87">
        <f t="shared" si="85"/>
        <v>1569139542.6312397</v>
      </c>
      <c r="AV248" s="86">
        <v>41579</v>
      </c>
      <c r="AW248" s="76">
        <v>83.292265</v>
      </c>
      <c r="AX248" s="76">
        <v>85.142663999999996</v>
      </c>
      <c r="AY248" s="76">
        <v>83.292265</v>
      </c>
      <c r="AZ248" s="76">
        <v>85.142663999999996</v>
      </c>
      <c r="BA248" s="76">
        <v>82.871171000000004</v>
      </c>
      <c r="BB248" s="76">
        <v>80.386555000000001</v>
      </c>
      <c r="BC248" s="76">
        <v>84.995716999999999</v>
      </c>
      <c r="BD248" s="76">
        <v>87.132250999999997</v>
      </c>
      <c r="BE248" s="76">
        <v>89.626279999999994</v>
      </c>
      <c r="BF248" s="76">
        <v>83.247152999999997</v>
      </c>
      <c r="BG248" s="76">
        <v>85.778274999999994</v>
      </c>
      <c r="BH248" s="76">
        <v>77.937248999999994</v>
      </c>
      <c r="BI248" s="76">
        <v>78.667468999999997</v>
      </c>
      <c r="BJ248" s="76">
        <v>78.774101999999999</v>
      </c>
      <c r="BK248" s="76">
        <v>78.600801000000004</v>
      </c>
      <c r="BL248" s="76">
        <v>77.507581999999999</v>
      </c>
      <c r="BM248" s="76">
        <v>75.774227999999994</v>
      </c>
      <c r="BN248" s="76">
        <v>81.021576999999994</v>
      </c>
      <c r="BO248" s="91">
        <f t="shared" si="86"/>
        <v>77.531662477892581</v>
      </c>
    </row>
    <row r="249" spans="1:67" hidden="1" x14ac:dyDescent="0.3">
      <c r="A249" s="85">
        <v>41609</v>
      </c>
      <c r="B249" s="84">
        <v>4627075306</v>
      </c>
      <c r="C249" s="84">
        <v>2764042730</v>
      </c>
      <c r="D249" s="84">
        <v>2722937610</v>
      </c>
      <c r="E249" s="84">
        <v>698476996</v>
      </c>
      <c r="F249" s="84">
        <v>527686056</v>
      </c>
      <c r="G249" s="84">
        <v>1424741846</v>
      </c>
      <c r="H249" s="84">
        <v>1365921565</v>
      </c>
      <c r="I249" s="84">
        <v>58820281</v>
      </c>
      <c r="J249" s="84">
        <v>72032712</v>
      </c>
      <c r="K249" s="84">
        <v>41105120</v>
      </c>
      <c r="L249" s="84">
        <v>300173001</v>
      </c>
      <c r="M249" s="84">
        <v>1235457723</v>
      </c>
      <c r="N249" s="84">
        <v>327401852</v>
      </c>
      <c r="P249" s="86">
        <v>41609</v>
      </c>
      <c r="Q249" s="87">
        <f t="shared" si="78"/>
        <v>5933942413.2137995</v>
      </c>
      <c r="R249" s="87">
        <f t="shared" si="79"/>
        <v>3544716543.9935584</v>
      </c>
      <c r="S249" s="87">
        <f t="shared" si="80"/>
        <v>895754228.56075835</v>
      </c>
      <c r="T249" s="87">
        <f t="shared" si="81"/>
        <v>676725244.67011821</v>
      </c>
      <c r="U249" s="87">
        <f t="shared" si="82"/>
        <v>1827144688.3298085</v>
      </c>
      <c r="V249" s="87">
        <f t="shared" si="83"/>
        <v>92377568.249505073</v>
      </c>
      <c r="W249" s="87">
        <f t="shared" si="84"/>
        <v>384953601.17131585</v>
      </c>
      <c r="X249" s="87">
        <f t="shared" si="85"/>
        <v>1584399322.9882922</v>
      </c>
      <c r="AV249" s="86">
        <v>41609</v>
      </c>
      <c r="AW249" s="76">
        <v>83.770058000000006</v>
      </c>
      <c r="AX249" s="76">
        <v>85.421718999999996</v>
      </c>
      <c r="AY249" s="76">
        <v>83.770058000000006</v>
      </c>
      <c r="AZ249" s="76">
        <v>85.421718999999996</v>
      </c>
      <c r="BA249" s="76">
        <v>83.166713000000001</v>
      </c>
      <c r="BB249" s="76">
        <v>80.645030000000006</v>
      </c>
      <c r="BC249" s="76">
        <v>85.322952999999998</v>
      </c>
      <c r="BD249" s="76">
        <v>87.396866000000003</v>
      </c>
      <c r="BE249" s="76">
        <v>89.772891000000001</v>
      </c>
      <c r="BF249" s="76">
        <v>83.247152999999997</v>
      </c>
      <c r="BG249" s="76">
        <v>86.245994999999994</v>
      </c>
      <c r="BH249" s="76">
        <v>78.991991999999996</v>
      </c>
      <c r="BI249" s="76">
        <v>80.102318999999994</v>
      </c>
      <c r="BJ249" s="76">
        <v>80.941974000000002</v>
      </c>
      <c r="BK249" s="76">
        <v>79.577358000000004</v>
      </c>
      <c r="BL249" s="76">
        <v>78.338667000000001</v>
      </c>
      <c r="BM249" s="76">
        <v>76.365363000000002</v>
      </c>
      <c r="BN249" s="76">
        <v>82.339108999999993</v>
      </c>
      <c r="BO249" s="91">
        <f t="shared" si="86"/>
        <v>77.976410686028117</v>
      </c>
    </row>
    <row r="250" spans="1:67" hidden="1" x14ac:dyDescent="0.3">
      <c r="A250" s="92">
        <v>41640</v>
      </c>
      <c r="B250" s="84">
        <v>4678967955</v>
      </c>
      <c r="C250" s="84">
        <v>2751658030</v>
      </c>
      <c r="D250" s="84">
        <v>2710440291</v>
      </c>
      <c r="E250" s="84">
        <v>695664332</v>
      </c>
      <c r="F250" s="84">
        <v>532464414</v>
      </c>
      <c r="G250" s="84">
        <v>1414014337</v>
      </c>
      <c r="H250" s="84">
        <v>1354433065</v>
      </c>
      <c r="I250" s="84">
        <v>59581272</v>
      </c>
      <c r="J250" s="84">
        <v>68297208</v>
      </c>
      <c r="K250" s="84">
        <v>41217739</v>
      </c>
      <c r="L250" s="84">
        <v>299698536</v>
      </c>
      <c r="M250" s="84">
        <v>1245069032</v>
      </c>
      <c r="N250" s="84">
        <v>382542357</v>
      </c>
      <c r="P250" s="86">
        <v>41640</v>
      </c>
      <c r="Q250" s="87">
        <f t="shared" si="78"/>
        <v>5947316202.8089237</v>
      </c>
      <c r="R250" s="87">
        <f t="shared" si="79"/>
        <v>3497561971.7421813</v>
      </c>
      <c r="S250" s="87">
        <f t="shared" si="80"/>
        <v>884241096.15853226</v>
      </c>
      <c r="T250" s="87">
        <f t="shared" si="81"/>
        <v>676801864.69696784</v>
      </c>
      <c r="U250" s="87">
        <f t="shared" si="82"/>
        <v>1797317369.6258447</v>
      </c>
      <c r="V250" s="87">
        <f t="shared" si="83"/>
        <v>86810830.005996749</v>
      </c>
      <c r="W250" s="87">
        <f t="shared" si="84"/>
        <v>380939125.09193778</v>
      </c>
      <c r="X250" s="87">
        <f t="shared" si="85"/>
        <v>1582575324.0554566</v>
      </c>
      <c r="AV250" s="86">
        <v>41640</v>
      </c>
      <c r="AW250" s="76">
        <v>84.519052000000002</v>
      </c>
      <c r="AX250" s="76">
        <v>86.149899000000005</v>
      </c>
      <c r="AY250" s="76">
        <v>84.519052000000002</v>
      </c>
      <c r="AZ250" s="76">
        <v>86.149899000000005</v>
      </c>
      <c r="BA250" s="76">
        <v>84.217849999999999</v>
      </c>
      <c r="BB250" s="76">
        <v>82.540963000000005</v>
      </c>
      <c r="BC250" s="76">
        <v>85.651720999999995</v>
      </c>
      <c r="BD250" s="76">
        <v>87.842169999999996</v>
      </c>
      <c r="BE250" s="76">
        <v>89.966143000000002</v>
      </c>
      <c r="BF250" s="76">
        <v>83.5852</v>
      </c>
      <c r="BG250" s="76">
        <v>86.983131999999998</v>
      </c>
      <c r="BH250" s="76">
        <v>79.798551000000003</v>
      </c>
      <c r="BI250" s="76">
        <v>79.562077000000002</v>
      </c>
      <c r="BJ250" s="76">
        <v>77.489243000000002</v>
      </c>
      <c r="BK250" s="76">
        <v>80.858031999999994</v>
      </c>
      <c r="BL250" s="76">
        <v>79.937692999999996</v>
      </c>
      <c r="BM250" s="76">
        <v>77.784839000000005</v>
      </c>
      <c r="BN250" s="76">
        <v>84.302132</v>
      </c>
      <c r="BO250" s="91">
        <f t="shared" si="86"/>
        <v>78.673603276552186</v>
      </c>
    </row>
    <row r="251" spans="1:67" hidden="1" x14ac:dyDescent="0.3">
      <c r="A251" s="93">
        <v>41671</v>
      </c>
      <c r="B251" s="84">
        <v>4637887669</v>
      </c>
      <c r="C251" s="84">
        <v>2746538607</v>
      </c>
      <c r="D251" s="84">
        <v>2705213139</v>
      </c>
      <c r="E251" s="84">
        <v>697395811</v>
      </c>
      <c r="F251" s="84">
        <v>534672959</v>
      </c>
      <c r="G251" s="84">
        <v>1409300468</v>
      </c>
      <c r="H251" s="84">
        <v>1350439276</v>
      </c>
      <c r="I251" s="84">
        <v>58861192</v>
      </c>
      <c r="J251" s="84">
        <v>63843901</v>
      </c>
      <c r="K251" s="84">
        <v>41325468</v>
      </c>
      <c r="L251" s="84">
        <v>303603369</v>
      </c>
      <c r="M251" s="84">
        <v>1220311170</v>
      </c>
      <c r="N251" s="84">
        <v>367434523</v>
      </c>
      <c r="P251" s="86">
        <v>41671</v>
      </c>
      <c r="Q251" s="87">
        <f t="shared" si="78"/>
        <v>5880204278.0097275</v>
      </c>
      <c r="R251" s="87">
        <f t="shared" si="79"/>
        <v>3482233555.2776575</v>
      </c>
      <c r="S251" s="87">
        <f t="shared" si="80"/>
        <v>884202060.07112408</v>
      </c>
      <c r="T251" s="87">
        <f t="shared" si="81"/>
        <v>677891843.27653444</v>
      </c>
      <c r="U251" s="87">
        <f t="shared" si="82"/>
        <v>1786799343.2280586</v>
      </c>
      <c r="V251" s="87">
        <f t="shared" si="83"/>
        <v>80945293.758262768</v>
      </c>
      <c r="W251" s="87">
        <f t="shared" si="84"/>
        <v>384927354.13682264</v>
      </c>
      <c r="X251" s="87">
        <f t="shared" si="85"/>
        <v>1547186882.1446128</v>
      </c>
      <c r="AV251" s="86">
        <v>41671</v>
      </c>
      <c r="AW251" s="76">
        <v>84.733157000000006</v>
      </c>
      <c r="AX251" s="76">
        <v>86.392560000000003</v>
      </c>
      <c r="AY251" s="76">
        <v>84.733157000000006</v>
      </c>
      <c r="AZ251" s="76">
        <v>86.392560000000003</v>
      </c>
      <c r="BA251" s="76">
        <v>84.323909999999998</v>
      </c>
      <c r="BB251" s="76">
        <v>82.768234000000007</v>
      </c>
      <c r="BC251" s="76">
        <v>85.654138000000003</v>
      </c>
      <c r="BD251" s="76">
        <v>88.204477999999995</v>
      </c>
      <c r="BE251" s="76">
        <v>90.181351000000006</v>
      </c>
      <c r="BF251" s="76">
        <v>83.835187000000005</v>
      </c>
      <c r="BG251" s="76">
        <v>87.531175000000005</v>
      </c>
      <c r="BH251" s="76">
        <v>79.930529000000007</v>
      </c>
      <c r="BI251" s="76">
        <v>79.000088000000005</v>
      </c>
      <c r="BJ251" s="76">
        <v>75.838904999999997</v>
      </c>
      <c r="BK251" s="76">
        <v>80.976489999999998</v>
      </c>
      <c r="BL251" s="76">
        <v>80.478007000000005</v>
      </c>
      <c r="BM251" s="76">
        <v>78.462412999999998</v>
      </c>
      <c r="BN251" s="76">
        <v>84.564181000000005</v>
      </c>
      <c r="BO251" s="91">
        <f t="shared" si="86"/>
        <v>78.872900493344517</v>
      </c>
    </row>
    <row r="252" spans="1:67" hidden="1" x14ac:dyDescent="0.3">
      <c r="A252" s="94">
        <v>41699</v>
      </c>
      <c r="B252" s="84">
        <v>4799959237</v>
      </c>
      <c r="C252" s="84">
        <v>2753496078</v>
      </c>
      <c r="D252" s="84">
        <v>2712061928</v>
      </c>
      <c r="E252" s="84">
        <v>700196269</v>
      </c>
      <c r="F252" s="84">
        <v>543082535</v>
      </c>
      <c r="G252" s="84">
        <v>1404797121</v>
      </c>
      <c r="H252" s="84">
        <v>1349484143</v>
      </c>
      <c r="I252" s="84">
        <v>55312978</v>
      </c>
      <c r="J252" s="84">
        <v>63986003</v>
      </c>
      <c r="K252" s="84">
        <v>41434150</v>
      </c>
      <c r="L252" s="84">
        <v>301191745</v>
      </c>
      <c r="M252" s="84">
        <v>1389594135</v>
      </c>
      <c r="N252" s="84">
        <v>355677279</v>
      </c>
      <c r="P252" s="86">
        <v>41699</v>
      </c>
      <c r="Q252" s="87">
        <f t="shared" si="78"/>
        <v>6069061950.9777002</v>
      </c>
      <c r="R252" s="87">
        <f t="shared" si="79"/>
        <v>3481516707.5461826</v>
      </c>
      <c r="S252" s="87">
        <f t="shared" si="80"/>
        <v>885327213.12450743</v>
      </c>
      <c r="T252" s="87">
        <f t="shared" si="81"/>
        <v>686672820.88608611</v>
      </c>
      <c r="U252" s="87">
        <f t="shared" si="82"/>
        <v>1776223575.022022</v>
      </c>
      <c r="V252" s="87">
        <f t="shared" si="83"/>
        <v>80903815.434306994</v>
      </c>
      <c r="W252" s="87">
        <f t="shared" si="84"/>
        <v>380826433.99083477</v>
      </c>
      <c r="X252" s="87">
        <f t="shared" si="85"/>
        <v>1757000940.1374152</v>
      </c>
      <c r="AV252" s="86">
        <v>41699</v>
      </c>
      <c r="AW252" s="76">
        <v>84.965292000000005</v>
      </c>
      <c r="AX252" s="76">
        <v>86.578119000000001</v>
      </c>
      <c r="AY252" s="76">
        <v>84.965292000000005</v>
      </c>
      <c r="AZ252" s="76">
        <v>86.578119000000001</v>
      </c>
      <c r="BA252" s="76">
        <v>84.478127999999998</v>
      </c>
      <c r="BB252" s="76">
        <v>82.860757000000007</v>
      </c>
      <c r="BC252" s="76">
        <v>85.861108000000002</v>
      </c>
      <c r="BD252" s="76">
        <v>88.417490000000001</v>
      </c>
      <c r="BE252" s="76">
        <v>90.346440999999999</v>
      </c>
      <c r="BF252" s="76">
        <v>83.854242999999997</v>
      </c>
      <c r="BG252" s="76">
        <v>87.853487999999999</v>
      </c>
      <c r="BH252" s="76">
        <v>80.297032000000002</v>
      </c>
      <c r="BI252" s="76">
        <v>79.563405000000003</v>
      </c>
      <c r="BJ252" s="76">
        <v>76.156171999999998</v>
      </c>
      <c r="BK252" s="76">
        <v>81.693639000000005</v>
      </c>
      <c r="BL252" s="76">
        <v>80.728701999999998</v>
      </c>
      <c r="BM252" s="76">
        <v>78.899985000000001</v>
      </c>
      <c r="BN252" s="76">
        <v>84.436025999999998</v>
      </c>
      <c r="BO252" s="91">
        <f t="shared" si="86"/>
        <v>79.088980731639211</v>
      </c>
    </row>
    <row r="253" spans="1:67" hidden="1" x14ac:dyDescent="0.3">
      <c r="A253" s="95">
        <v>41730</v>
      </c>
      <c r="B253" s="84">
        <v>4899032876</v>
      </c>
      <c r="C253" s="84">
        <v>2766994280</v>
      </c>
      <c r="D253" s="84">
        <v>2725448447</v>
      </c>
      <c r="E253" s="84">
        <v>705796208</v>
      </c>
      <c r="F253" s="84">
        <v>544615769</v>
      </c>
      <c r="G253" s="84">
        <v>1413420068</v>
      </c>
      <c r="H253" s="84">
        <v>1358721316</v>
      </c>
      <c r="I253" s="84">
        <v>54698752</v>
      </c>
      <c r="J253" s="84">
        <v>61616402</v>
      </c>
      <c r="K253" s="84">
        <v>41545833</v>
      </c>
      <c r="L253" s="84">
        <v>301495891</v>
      </c>
      <c r="M253" s="84">
        <v>1439980362</v>
      </c>
      <c r="N253" s="84">
        <v>390562343</v>
      </c>
      <c r="P253" s="86">
        <v>41730</v>
      </c>
      <c r="Q253" s="87">
        <f t="shared" si="78"/>
        <v>6205908396.4110918</v>
      </c>
      <c r="R253" s="87">
        <f t="shared" si="79"/>
        <v>3505123045.6518097</v>
      </c>
      <c r="S253" s="87">
        <f t="shared" si="80"/>
        <v>894075774.59627354</v>
      </c>
      <c r="T253" s="87">
        <f t="shared" si="81"/>
        <v>689898528.79178429</v>
      </c>
      <c r="U253" s="87">
        <f t="shared" si="82"/>
        <v>1790466749.1880569</v>
      </c>
      <c r="V253" s="87">
        <f t="shared" si="83"/>
        <v>78053313.012394905</v>
      </c>
      <c r="W253" s="87">
        <f t="shared" si="84"/>
        <v>381923520.17201352</v>
      </c>
      <c r="X253" s="87">
        <f t="shared" si="85"/>
        <v>1824112318.7765446</v>
      </c>
      <c r="AV253" s="86">
        <v>41730</v>
      </c>
      <c r="AW253" s="76">
        <v>84.806779000000006</v>
      </c>
      <c r="AX253" s="76">
        <v>86.830087000000006</v>
      </c>
      <c r="AY253" s="76">
        <v>84.806779000000006</v>
      </c>
      <c r="AZ253" s="76">
        <v>86.830087000000006</v>
      </c>
      <c r="BA253" s="76">
        <v>84.675027</v>
      </c>
      <c r="BB253" s="76">
        <v>83.110027000000002</v>
      </c>
      <c r="BC253" s="76">
        <v>86.013227999999998</v>
      </c>
      <c r="BD253" s="76">
        <v>88.717691000000002</v>
      </c>
      <c r="BE253" s="76">
        <v>90.491498000000007</v>
      </c>
      <c r="BF253" s="76">
        <v>83.875131999999994</v>
      </c>
      <c r="BG253" s="76">
        <v>88.399452999999994</v>
      </c>
      <c r="BH253" s="76">
        <v>78.952555000000004</v>
      </c>
      <c r="BI253" s="76">
        <v>78.671476999999996</v>
      </c>
      <c r="BJ253" s="76">
        <v>71.991063999999994</v>
      </c>
      <c r="BK253" s="76">
        <v>82.848133000000004</v>
      </c>
      <c r="BL253" s="76">
        <v>79.117943999999994</v>
      </c>
      <c r="BM253" s="76">
        <v>76.419865999999999</v>
      </c>
      <c r="BN253" s="76">
        <v>84.587705</v>
      </c>
      <c r="BO253" s="91">
        <f t="shared" si="86"/>
        <v>78.941430699059865</v>
      </c>
    </row>
    <row r="254" spans="1:67" hidden="1" x14ac:dyDescent="0.3">
      <c r="A254" s="96">
        <v>41760</v>
      </c>
      <c r="B254" s="84">
        <v>4913122832</v>
      </c>
      <c r="C254" s="84">
        <v>2816006655</v>
      </c>
      <c r="D254" s="84">
        <v>2774351467</v>
      </c>
      <c r="E254" s="84">
        <v>710861821</v>
      </c>
      <c r="F254" s="84">
        <v>552134346</v>
      </c>
      <c r="G254" s="84">
        <v>1447585685</v>
      </c>
      <c r="H254" s="84">
        <v>1391342740</v>
      </c>
      <c r="I254" s="84">
        <v>56242945</v>
      </c>
      <c r="J254" s="84">
        <v>63769615</v>
      </c>
      <c r="K254" s="84">
        <v>41655188</v>
      </c>
      <c r="L254" s="84">
        <v>304606900</v>
      </c>
      <c r="M254" s="84">
        <v>1410164047</v>
      </c>
      <c r="N254" s="84">
        <v>382345230</v>
      </c>
      <c r="P254" s="86">
        <v>41760</v>
      </c>
      <c r="Q254" s="87">
        <f t="shared" si="78"/>
        <v>6243723555.0460949</v>
      </c>
      <c r="R254" s="87">
        <f t="shared" si="79"/>
        <v>3578654082.994451</v>
      </c>
      <c r="S254" s="87">
        <f t="shared" si="80"/>
        <v>903381585.99505186</v>
      </c>
      <c r="T254" s="87">
        <f t="shared" si="81"/>
        <v>701666605.85337687</v>
      </c>
      <c r="U254" s="87">
        <f t="shared" si="82"/>
        <v>1839629325.0626462</v>
      </c>
      <c r="V254" s="87">
        <f t="shared" si="83"/>
        <v>81040075.912297234</v>
      </c>
      <c r="W254" s="87">
        <f t="shared" si="84"/>
        <v>387102326.07503641</v>
      </c>
      <c r="X254" s="87">
        <f t="shared" si="85"/>
        <v>1792072939.7170155</v>
      </c>
      <c r="AV254" s="86">
        <v>41760</v>
      </c>
      <c r="AW254" s="76">
        <v>84.535578999999998</v>
      </c>
      <c r="AX254" s="76">
        <v>86.911555000000007</v>
      </c>
      <c r="AY254" s="76">
        <v>84.535578999999998</v>
      </c>
      <c r="AZ254" s="76">
        <v>86.911555000000007</v>
      </c>
      <c r="BA254" s="76">
        <v>84.908600000000007</v>
      </c>
      <c r="BB254" s="76">
        <v>83.502319</v>
      </c>
      <c r="BC254" s="76">
        <v>86.111082999999994</v>
      </c>
      <c r="BD254" s="76">
        <v>88.665930000000003</v>
      </c>
      <c r="BE254" s="76">
        <v>90.646956000000003</v>
      </c>
      <c r="BF254" s="76">
        <v>83.950736000000006</v>
      </c>
      <c r="BG254" s="76">
        <v>88.095618999999999</v>
      </c>
      <c r="BH254" s="76">
        <v>77.660639000000003</v>
      </c>
      <c r="BI254" s="76">
        <v>79.294505999999998</v>
      </c>
      <c r="BJ254" s="76">
        <v>69.339455000000001</v>
      </c>
      <c r="BK254" s="76">
        <v>85.518495999999999</v>
      </c>
      <c r="BL254" s="76">
        <v>76.699259999999995</v>
      </c>
      <c r="BM254" s="76">
        <v>72.643016000000003</v>
      </c>
      <c r="BN254" s="76">
        <v>84.922405999999995</v>
      </c>
      <c r="BO254" s="91">
        <f t="shared" si="86"/>
        <v>78.688987247510013</v>
      </c>
    </row>
    <row r="255" spans="1:67" hidden="1" x14ac:dyDescent="0.3">
      <c r="A255" s="97">
        <v>41791</v>
      </c>
      <c r="B255" s="84">
        <v>4823493538</v>
      </c>
      <c r="C255" s="84">
        <v>2825269572</v>
      </c>
      <c r="D255" s="84">
        <v>2783500694</v>
      </c>
      <c r="E255" s="84">
        <v>716187751</v>
      </c>
      <c r="F255" s="84">
        <v>554758338</v>
      </c>
      <c r="G255" s="84">
        <v>1450093170</v>
      </c>
      <c r="H255" s="84">
        <v>1390419477</v>
      </c>
      <c r="I255" s="84">
        <v>59673693</v>
      </c>
      <c r="J255" s="84">
        <v>62461435</v>
      </c>
      <c r="K255" s="84">
        <v>41768878</v>
      </c>
      <c r="L255" s="84">
        <v>304395276</v>
      </c>
      <c r="M255" s="84">
        <v>1315758885</v>
      </c>
      <c r="N255" s="84">
        <v>378069805</v>
      </c>
      <c r="P255" s="86">
        <v>41791</v>
      </c>
      <c r="Q255" s="87">
        <f t="shared" si="78"/>
        <v>6119216246.7085114</v>
      </c>
      <c r="R255" s="87">
        <f t="shared" si="79"/>
        <v>3584214497.2546248</v>
      </c>
      <c r="S255" s="87">
        <f t="shared" si="80"/>
        <v>908575431.28999007</v>
      </c>
      <c r="T255" s="87">
        <f t="shared" si="81"/>
        <v>703781648.74543917</v>
      </c>
      <c r="U255" s="87">
        <f t="shared" si="82"/>
        <v>1839627982.3325529</v>
      </c>
      <c r="V255" s="87">
        <f t="shared" si="83"/>
        <v>79240290.224003956</v>
      </c>
      <c r="W255" s="87">
        <f t="shared" si="84"/>
        <v>386164198.9662227</v>
      </c>
      <c r="X255" s="87">
        <f t="shared" si="85"/>
        <v>1669207822.5902405</v>
      </c>
      <c r="AV255" s="86">
        <v>41791</v>
      </c>
      <c r="AW255" s="76">
        <v>84.682072000000005</v>
      </c>
      <c r="AX255" s="76">
        <v>87.096254000000002</v>
      </c>
      <c r="AY255" s="76">
        <v>84.682072000000005</v>
      </c>
      <c r="AZ255" s="76">
        <v>87.096254000000002</v>
      </c>
      <c r="BA255" s="76">
        <v>85.054316</v>
      </c>
      <c r="BB255" s="76">
        <v>83.786475999999993</v>
      </c>
      <c r="BC255" s="76">
        <v>86.138420999999994</v>
      </c>
      <c r="BD255" s="76">
        <v>88.884775000000005</v>
      </c>
      <c r="BE255" s="76">
        <v>90.809365999999997</v>
      </c>
      <c r="BF255" s="76">
        <v>84.069415000000006</v>
      </c>
      <c r="BG255" s="76">
        <v>88.403417000000005</v>
      </c>
      <c r="BH255" s="76">
        <v>77.695470999999998</v>
      </c>
      <c r="BI255" s="76">
        <v>78.976046999999994</v>
      </c>
      <c r="BJ255" s="76">
        <v>67.986290999999994</v>
      </c>
      <c r="BK255" s="76">
        <v>85.846943999999993</v>
      </c>
      <c r="BL255" s="76">
        <v>76.941972000000007</v>
      </c>
      <c r="BM255" s="76">
        <v>72.979893000000004</v>
      </c>
      <c r="BN255" s="76">
        <v>84.974216999999996</v>
      </c>
      <c r="BO255" s="91">
        <f t="shared" si="86"/>
        <v>78.825348599087789</v>
      </c>
    </row>
    <row r="256" spans="1:67" hidden="1" x14ac:dyDescent="0.3">
      <c r="A256" s="98">
        <v>41821</v>
      </c>
      <c r="B256" s="84">
        <v>4864008802</v>
      </c>
      <c r="C256" s="84">
        <v>2832442423</v>
      </c>
      <c r="D256" s="84">
        <v>2790568591</v>
      </c>
      <c r="E256" s="84">
        <v>721414104</v>
      </c>
      <c r="F256" s="84">
        <v>554041952</v>
      </c>
      <c r="G256" s="84">
        <v>1452776598</v>
      </c>
      <c r="H256" s="84">
        <v>1395640940</v>
      </c>
      <c r="I256" s="84">
        <v>57135658</v>
      </c>
      <c r="J256" s="84">
        <v>62335937</v>
      </c>
      <c r="K256" s="84">
        <v>41873832</v>
      </c>
      <c r="L256" s="84">
        <v>304401224</v>
      </c>
      <c r="M256" s="84">
        <v>1352080166</v>
      </c>
      <c r="N256" s="84">
        <v>375084989</v>
      </c>
      <c r="P256" s="86">
        <v>41821</v>
      </c>
      <c r="Q256" s="87">
        <f t="shared" si="78"/>
        <v>6153691549.1987696</v>
      </c>
      <c r="R256" s="87">
        <f t="shared" si="79"/>
        <v>3583459181.8255482</v>
      </c>
      <c r="S256" s="87">
        <f t="shared" si="80"/>
        <v>912695691.14106262</v>
      </c>
      <c r="T256" s="87">
        <f t="shared" si="81"/>
        <v>700945129.15398097</v>
      </c>
      <c r="U256" s="87">
        <f t="shared" si="82"/>
        <v>1837977569.101105</v>
      </c>
      <c r="V256" s="87">
        <f t="shared" si="83"/>
        <v>78864192.961690053</v>
      </c>
      <c r="W256" s="87">
        <f t="shared" si="84"/>
        <v>385112633.62112671</v>
      </c>
      <c r="X256" s="87">
        <f t="shared" si="85"/>
        <v>1710581668.3416169</v>
      </c>
      <c r="AV256" s="86">
        <v>41821</v>
      </c>
      <c r="AW256" s="76">
        <v>84.914958999999996</v>
      </c>
      <c r="AX256" s="76">
        <v>87.259947999999994</v>
      </c>
      <c r="AY256" s="76">
        <v>84.914958999999996</v>
      </c>
      <c r="AZ256" s="76">
        <v>87.259947999999994</v>
      </c>
      <c r="BA256" s="76">
        <v>85.019161999999994</v>
      </c>
      <c r="BB256" s="76">
        <v>83.947041999999996</v>
      </c>
      <c r="BC256" s="76">
        <v>85.935911000000004</v>
      </c>
      <c r="BD256" s="76">
        <v>89.222639000000001</v>
      </c>
      <c r="BE256" s="76">
        <v>90.931850999999995</v>
      </c>
      <c r="BF256" s="76">
        <v>84.132992999999999</v>
      </c>
      <c r="BG256" s="76">
        <v>89.047280000000001</v>
      </c>
      <c r="BH256" s="76">
        <v>78.128198999999995</v>
      </c>
      <c r="BI256" s="76">
        <v>79.590750999999997</v>
      </c>
      <c r="BJ256" s="76">
        <v>70.054023000000001</v>
      </c>
      <c r="BK256" s="76">
        <v>85.553201999999999</v>
      </c>
      <c r="BL256" s="76">
        <v>77.267623</v>
      </c>
      <c r="BM256" s="76">
        <v>73.419094999999999</v>
      </c>
      <c r="BN256" s="76">
        <v>85.069666999999995</v>
      </c>
      <c r="BO256" s="91">
        <f t="shared" si="86"/>
        <v>79.042128828074098</v>
      </c>
    </row>
    <row r="257" spans="1:67" hidden="1" x14ac:dyDescent="0.3">
      <c r="A257" s="101">
        <v>41852</v>
      </c>
      <c r="B257" s="84">
        <v>4854739774</v>
      </c>
      <c r="C257" s="84">
        <v>2851068742</v>
      </c>
      <c r="D257" s="84">
        <v>2809096227</v>
      </c>
      <c r="E257" s="84">
        <v>730040684</v>
      </c>
      <c r="F257" s="84">
        <v>558879506</v>
      </c>
      <c r="G257" s="84">
        <v>1459516250</v>
      </c>
      <c r="H257" s="84">
        <v>1404786245</v>
      </c>
      <c r="I257" s="84">
        <v>54730005</v>
      </c>
      <c r="J257" s="84">
        <v>60659787</v>
      </c>
      <c r="K257" s="84">
        <v>41972515</v>
      </c>
      <c r="L257" s="84">
        <v>305162044</v>
      </c>
      <c r="M257" s="84">
        <v>1328284061</v>
      </c>
      <c r="N257" s="84">
        <v>370224927</v>
      </c>
      <c r="P257" s="86">
        <v>41852</v>
      </c>
      <c r="Q257" s="87">
        <f t="shared" si="78"/>
        <v>6119982493.7832336</v>
      </c>
      <c r="R257" s="87">
        <f t="shared" si="79"/>
        <v>3594114535.8726673</v>
      </c>
      <c r="S257" s="87">
        <f t="shared" si="80"/>
        <v>920303953.21237206</v>
      </c>
      <c r="T257" s="87">
        <f t="shared" si="81"/>
        <v>704534733.4932605</v>
      </c>
      <c r="U257" s="87">
        <f t="shared" si="82"/>
        <v>1839895507.3203795</v>
      </c>
      <c r="V257" s="87">
        <f t="shared" si="83"/>
        <v>76468946.184265614</v>
      </c>
      <c r="W257" s="87">
        <f t="shared" si="84"/>
        <v>384693403.55772263</v>
      </c>
      <c r="X257" s="87">
        <f t="shared" si="85"/>
        <v>1674461573.3323755</v>
      </c>
      <c r="AV257" s="86">
        <v>41852</v>
      </c>
      <c r="AW257" s="76">
        <v>85.219965000000002</v>
      </c>
      <c r="AX257" s="76">
        <v>87.445216000000002</v>
      </c>
      <c r="AY257" s="76">
        <v>85.219965000000002</v>
      </c>
      <c r="AZ257" s="76">
        <v>87.445216000000002</v>
      </c>
      <c r="BA257" s="76">
        <v>85.397957000000005</v>
      </c>
      <c r="BB257" s="76">
        <v>84.251553000000001</v>
      </c>
      <c r="BC257" s="76">
        <v>86.378224000000003</v>
      </c>
      <c r="BD257" s="76">
        <v>89.238398000000004</v>
      </c>
      <c r="BE257" s="76">
        <v>91.075711999999996</v>
      </c>
      <c r="BF257" s="76">
        <v>84.899512999999999</v>
      </c>
      <c r="BG257" s="76">
        <v>88.698839000000007</v>
      </c>
      <c r="BH257" s="76">
        <v>78.779075000000006</v>
      </c>
      <c r="BI257" s="76">
        <v>81.143837000000005</v>
      </c>
      <c r="BJ257" s="76">
        <v>71.529660000000007</v>
      </c>
      <c r="BK257" s="76">
        <v>87.154711000000006</v>
      </c>
      <c r="BL257" s="76">
        <v>77.387631999999996</v>
      </c>
      <c r="BM257" s="76">
        <v>73.531424999999999</v>
      </c>
      <c r="BN257" s="76">
        <v>85.205243999999993</v>
      </c>
      <c r="BO257" s="91">
        <f t="shared" si="86"/>
        <v>79.326040212231234</v>
      </c>
    </row>
    <row r="258" spans="1:67" hidden="1" x14ac:dyDescent="0.3">
      <c r="A258" s="102">
        <v>41883</v>
      </c>
      <c r="B258" s="84">
        <v>4881639694</v>
      </c>
      <c r="C258" s="84">
        <v>2869134324</v>
      </c>
      <c r="D258" s="84">
        <v>2827065047</v>
      </c>
      <c r="E258" s="84">
        <v>735417509</v>
      </c>
      <c r="F258" s="84">
        <v>563748651</v>
      </c>
      <c r="G258" s="84">
        <v>1457826998</v>
      </c>
      <c r="H258" s="84">
        <v>1409403170</v>
      </c>
      <c r="I258" s="84">
        <v>48423828</v>
      </c>
      <c r="J258" s="84">
        <v>70071889</v>
      </c>
      <c r="K258" s="84">
        <v>42069277</v>
      </c>
      <c r="L258" s="84">
        <v>303923297</v>
      </c>
      <c r="M258" s="84">
        <v>1333290332</v>
      </c>
      <c r="N258" s="84">
        <v>375291741</v>
      </c>
      <c r="P258" s="86">
        <v>41883</v>
      </c>
      <c r="Q258" s="87">
        <f t="shared" si="78"/>
        <v>6126833838.0638704</v>
      </c>
      <c r="R258" s="87">
        <f t="shared" si="79"/>
        <v>3600984579.800024</v>
      </c>
      <c r="S258" s="87">
        <f t="shared" si="80"/>
        <v>923005621.40706015</v>
      </c>
      <c r="T258" s="87">
        <f t="shared" si="81"/>
        <v>707547981.33810401</v>
      </c>
      <c r="U258" s="87">
        <f t="shared" si="82"/>
        <v>1829685175.7346168</v>
      </c>
      <c r="V258" s="87">
        <f t="shared" si="83"/>
        <v>87945618.180286676</v>
      </c>
      <c r="W258" s="87">
        <f t="shared" si="84"/>
        <v>381447148.28589636</v>
      </c>
      <c r="X258" s="87">
        <f t="shared" si="85"/>
        <v>1673382067.1159539</v>
      </c>
      <c r="AV258" s="86">
        <v>41883</v>
      </c>
      <c r="AW258" s="76">
        <v>85.596339999999998</v>
      </c>
      <c r="AX258" s="76">
        <v>87.701418000000004</v>
      </c>
      <c r="AY258" s="76">
        <v>85.596339999999998</v>
      </c>
      <c r="AZ258" s="76">
        <v>87.701418000000004</v>
      </c>
      <c r="BA258" s="76">
        <v>85.671933999999993</v>
      </c>
      <c r="BB258" s="76">
        <v>84.42501</v>
      </c>
      <c r="BC258" s="76">
        <v>86.738153999999994</v>
      </c>
      <c r="BD258" s="76">
        <v>89.479029999999995</v>
      </c>
      <c r="BE258" s="76">
        <v>91.246461999999994</v>
      </c>
      <c r="BF258" s="76">
        <v>86.822073000000003</v>
      </c>
      <c r="BG258" s="76">
        <v>88.489662999999993</v>
      </c>
      <c r="BH258" s="76">
        <v>79.505201999999997</v>
      </c>
      <c r="BI258" s="76">
        <v>82.780550000000005</v>
      </c>
      <c r="BJ258" s="76">
        <v>73.588622000000001</v>
      </c>
      <c r="BK258" s="76">
        <v>88.527429999999995</v>
      </c>
      <c r="BL258" s="76">
        <v>77.577963999999994</v>
      </c>
      <c r="BM258" s="76">
        <v>73.779942000000005</v>
      </c>
      <c r="BN258" s="76">
        <v>85.277619000000001</v>
      </c>
      <c r="BO258" s="91">
        <f t="shared" si="86"/>
        <v>79.676384622544916</v>
      </c>
    </row>
    <row r="259" spans="1:67" hidden="1" x14ac:dyDescent="0.3">
      <c r="A259" s="103">
        <v>41913</v>
      </c>
      <c r="B259" s="84">
        <v>4892181406</v>
      </c>
      <c r="C259" s="84">
        <v>2892614193</v>
      </c>
      <c r="D259" s="84">
        <v>2850445799</v>
      </c>
      <c r="E259" s="84">
        <v>739197538</v>
      </c>
      <c r="F259" s="84">
        <v>567984040</v>
      </c>
      <c r="G259" s="84">
        <v>1473031361</v>
      </c>
      <c r="H259" s="84">
        <v>1425031539</v>
      </c>
      <c r="I259" s="84">
        <v>47999822</v>
      </c>
      <c r="J259" s="84">
        <v>70232860</v>
      </c>
      <c r="K259" s="84">
        <v>42168394</v>
      </c>
      <c r="L259" s="84">
        <v>307403981</v>
      </c>
      <c r="M259" s="84">
        <v>1321325915</v>
      </c>
      <c r="N259" s="84">
        <v>370837317</v>
      </c>
      <c r="P259" s="86">
        <v>41913</v>
      </c>
      <c r="Q259" s="87">
        <f t="shared" si="78"/>
        <v>6106301059.6395521</v>
      </c>
      <c r="R259" s="87">
        <f t="shared" si="79"/>
        <v>3610490218.1634898</v>
      </c>
      <c r="S259" s="87">
        <f t="shared" si="80"/>
        <v>922648269.75476801</v>
      </c>
      <c r="T259" s="87">
        <f t="shared" si="81"/>
        <v>708943773.23307991</v>
      </c>
      <c r="U259" s="87">
        <f t="shared" si="82"/>
        <v>1838601681.762042</v>
      </c>
      <c r="V259" s="87">
        <f t="shared" si="83"/>
        <v>87662936.397562593</v>
      </c>
      <c r="W259" s="87">
        <f t="shared" si="84"/>
        <v>383694123.16059089</v>
      </c>
      <c r="X259" s="87">
        <f t="shared" si="85"/>
        <v>1649246658.1468589</v>
      </c>
      <c r="AV259" s="86">
        <v>41913</v>
      </c>
      <c r="AW259" s="76">
        <v>86.069626</v>
      </c>
      <c r="AX259" s="76">
        <v>87.847486000000004</v>
      </c>
      <c r="AY259" s="76">
        <v>86.069626</v>
      </c>
      <c r="AZ259" s="76">
        <v>87.847486000000004</v>
      </c>
      <c r="BA259" s="76">
        <v>85.815999000000005</v>
      </c>
      <c r="BB259" s="76">
        <v>84.650553000000002</v>
      </c>
      <c r="BC259" s="76">
        <v>86.812548000000007</v>
      </c>
      <c r="BD259" s="76">
        <v>89.626852999999997</v>
      </c>
      <c r="BE259" s="76">
        <v>91.385075000000001</v>
      </c>
      <c r="BF259" s="76">
        <v>86.823183</v>
      </c>
      <c r="BG259" s="76">
        <v>88.692423000000005</v>
      </c>
      <c r="BH259" s="76">
        <v>80.924746999999996</v>
      </c>
      <c r="BI259" s="76">
        <v>82.866545000000002</v>
      </c>
      <c r="BJ259" s="76">
        <v>73.897298000000006</v>
      </c>
      <c r="BK259" s="76">
        <v>88.474202000000005</v>
      </c>
      <c r="BL259" s="76">
        <v>79.782178999999999</v>
      </c>
      <c r="BM259" s="76">
        <v>77.047432000000001</v>
      </c>
      <c r="BN259" s="76">
        <v>85.326278000000002</v>
      </c>
      <c r="BO259" s="91">
        <f t="shared" si="86"/>
        <v>80.116937540724194</v>
      </c>
    </row>
    <row r="260" spans="1:67" hidden="1" x14ac:dyDescent="0.3">
      <c r="A260" s="104">
        <v>41944</v>
      </c>
      <c r="B260" s="84">
        <v>4956908416</v>
      </c>
      <c r="C260" s="84">
        <v>2944487094</v>
      </c>
      <c r="D260" s="84">
        <v>2902216892</v>
      </c>
      <c r="E260" s="84">
        <v>751995257</v>
      </c>
      <c r="F260" s="84">
        <v>573984870</v>
      </c>
      <c r="G260" s="84">
        <v>1494520816</v>
      </c>
      <c r="H260" s="84">
        <v>1448952733</v>
      </c>
      <c r="I260" s="84">
        <v>45568083</v>
      </c>
      <c r="J260" s="84">
        <v>81715949</v>
      </c>
      <c r="K260" s="84">
        <v>42270202</v>
      </c>
      <c r="L260" s="84">
        <v>314700415</v>
      </c>
      <c r="M260" s="84">
        <v>1333049555</v>
      </c>
      <c r="N260" s="84">
        <v>364671352</v>
      </c>
      <c r="P260" s="86">
        <v>41944</v>
      </c>
      <c r="Q260" s="87">
        <f t="shared" si="78"/>
        <v>6137592016.0009623</v>
      </c>
      <c r="R260" s="87">
        <f t="shared" si="79"/>
        <v>3645833040.009161</v>
      </c>
      <c r="S260" s="87">
        <f t="shared" si="80"/>
        <v>931112640.80167186</v>
      </c>
      <c r="T260" s="87">
        <f t="shared" si="81"/>
        <v>710702046.47035992</v>
      </c>
      <c r="U260" s="87">
        <f t="shared" si="82"/>
        <v>1850500000.8515072</v>
      </c>
      <c r="V260" s="87">
        <f t="shared" si="83"/>
        <v>101179831.07040359</v>
      </c>
      <c r="W260" s="87">
        <f t="shared" si="84"/>
        <v>389658753.48869663</v>
      </c>
      <c r="X260" s="87">
        <f t="shared" si="85"/>
        <v>1650567978.8822703</v>
      </c>
      <c r="AV260" s="86">
        <v>41944</v>
      </c>
      <c r="AW260" s="76">
        <v>86.763778000000002</v>
      </c>
      <c r="AX260" s="76">
        <v>87.989243000000002</v>
      </c>
      <c r="AY260" s="76">
        <v>86.763778000000002</v>
      </c>
      <c r="AZ260" s="76">
        <v>87.989243000000002</v>
      </c>
      <c r="BA260" s="76">
        <v>85.919893999999999</v>
      </c>
      <c r="BB260" s="76">
        <v>84.728666000000004</v>
      </c>
      <c r="BC260" s="76">
        <v>86.938488000000007</v>
      </c>
      <c r="BD260" s="76">
        <v>89.801773999999995</v>
      </c>
      <c r="BE260" s="76">
        <v>91.534754000000007</v>
      </c>
      <c r="BF260" s="76">
        <v>86.823198000000005</v>
      </c>
      <c r="BG260" s="76">
        <v>88.947473000000002</v>
      </c>
      <c r="BH260" s="76">
        <v>83.218521999999993</v>
      </c>
      <c r="BI260" s="76">
        <v>84.206766000000002</v>
      </c>
      <c r="BJ260" s="76">
        <v>76.032437000000002</v>
      </c>
      <c r="BK260" s="76">
        <v>89.317431999999997</v>
      </c>
      <c r="BL260" s="76">
        <v>82.637033000000002</v>
      </c>
      <c r="BM260" s="76">
        <v>81.252255000000005</v>
      </c>
      <c r="BN260" s="76">
        <v>85.444365000000005</v>
      </c>
      <c r="BO260" s="91">
        <f t="shared" si="86"/>
        <v>80.763081076049531</v>
      </c>
    </row>
    <row r="261" spans="1:67" hidden="1" x14ac:dyDescent="0.3">
      <c r="A261" s="85">
        <v>41974</v>
      </c>
      <c r="B261" s="84">
        <v>4904589188</v>
      </c>
      <c r="C261" s="84">
        <v>2964908812</v>
      </c>
      <c r="D261" s="84">
        <v>2922538387</v>
      </c>
      <c r="E261" s="84">
        <v>743888899</v>
      </c>
      <c r="F261" s="84">
        <v>578216305</v>
      </c>
      <c r="G261" s="84">
        <v>1518663714</v>
      </c>
      <c r="H261" s="84">
        <v>1474013432</v>
      </c>
      <c r="I261" s="84">
        <v>44650282</v>
      </c>
      <c r="J261" s="84">
        <v>81769469</v>
      </c>
      <c r="K261" s="84">
        <v>42370425</v>
      </c>
      <c r="L261" s="84">
        <v>321319302</v>
      </c>
      <c r="M261" s="84">
        <v>1245469314</v>
      </c>
      <c r="N261" s="84">
        <v>372891760</v>
      </c>
      <c r="P261" s="86">
        <v>41974</v>
      </c>
      <c r="Q261" s="87">
        <f t="shared" si="78"/>
        <v>6043194819.9653292</v>
      </c>
      <c r="R261" s="87">
        <f t="shared" si="79"/>
        <v>3653215567.6129909</v>
      </c>
      <c r="S261" s="87">
        <f t="shared" si="80"/>
        <v>916583503.47986615</v>
      </c>
      <c r="T261" s="87">
        <f t="shared" si="81"/>
        <v>712449839.37592387</v>
      </c>
      <c r="U261" s="87">
        <f t="shared" si="82"/>
        <v>1871223121.4326339</v>
      </c>
      <c r="V261" s="87">
        <f t="shared" si="83"/>
        <v>100752338.78938191</v>
      </c>
      <c r="W261" s="87">
        <f t="shared" si="84"/>
        <v>395913922.03698575</v>
      </c>
      <c r="X261" s="87">
        <f t="shared" si="85"/>
        <v>1534606348.9284379</v>
      </c>
      <c r="AV261" s="86">
        <v>41974</v>
      </c>
      <c r="AW261" s="76">
        <v>87.188984000000005</v>
      </c>
      <c r="AX261" s="76">
        <v>88.193498000000005</v>
      </c>
      <c r="AY261" s="76">
        <v>87.188984000000005</v>
      </c>
      <c r="AZ261" s="76">
        <v>88.193498000000005</v>
      </c>
      <c r="BA261" s="76">
        <v>86.078982999999994</v>
      </c>
      <c r="BB261" s="76">
        <v>84.925967999999997</v>
      </c>
      <c r="BC261" s="76">
        <v>87.064903000000001</v>
      </c>
      <c r="BD261" s="76">
        <v>90.045590000000004</v>
      </c>
      <c r="BE261" s="76">
        <v>91.697927000000007</v>
      </c>
      <c r="BF261" s="76">
        <v>86.823212999999996</v>
      </c>
      <c r="BG261" s="76">
        <v>89.349610999999996</v>
      </c>
      <c r="BH261" s="76">
        <v>84.283747000000005</v>
      </c>
      <c r="BI261" s="76">
        <v>87.001428000000004</v>
      </c>
      <c r="BJ261" s="76">
        <v>81.023370999999997</v>
      </c>
      <c r="BK261" s="76">
        <v>90.738964999999993</v>
      </c>
      <c r="BL261" s="76">
        <v>82.684645000000003</v>
      </c>
      <c r="BM261" s="76">
        <v>81.277343999999999</v>
      </c>
      <c r="BN261" s="76">
        <v>85.537638000000001</v>
      </c>
      <c r="BO261" s="91">
        <f t="shared" si="86"/>
        <v>81.158879270222485</v>
      </c>
    </row>
    <row r="262" spans="1:67" hidden="1" x14ac:dyDescent="0.3">
      <c r="A262" s="92">
        <v>42005</v>
      </c>
      <c r="B262" s="84">
        <v>4974815767</v>
      </c>
      <c r="C262" s="84">
        <v>2977906595</v>
      </c>
      <c r="D262" s="84">
        <v>2935437255</v>
      </c>
      <c r="E262" s="84">
        <v>742013382</v>
      </c>
      <c r="F262" s="84">
        <v>585421111</v>
      </c>
      <c r="G262" s="84">
        <v>1528890999</v>
      </c>
      <c r="H262" s="84">
        <v>1485183475</v>
      </c>
      <c r="I262" s="84">
        <v>43707524</v>
      </c>
      <c r="J262" s="84">
        <v>79111763</v>
      </c>
      <c r="K262" s="84">
        <v>42469340</v>
      </c>
      <c r="L262" s="84">
        <v>321318359</v>
      </c>
      <c r="M262" s="84">
        <v>1287262440</v>
      </c>
      <c r="N262" s="84">
        <v>388328373</v>
      </c>
      <c r="P262" s="86">
        <v>42005</v>
      </c>
      <c r="Q262" s="87">
        <f t="shared" si="78"/>
        <v>6135275237.2340784</v>
      </c>
      <c r="R262" s="87">
        <f t="shared" si="79"/>
        <v>3672553406.3580432</v>
      </c>
      <c r="S262" s="87">
        <f t="shared" si="80"/>
        <v>915100486.42991495</v>
      </c>
      <c r="T262" s="87">
        <f t="shared" si="81"/>
        <v>721980433.82786489</v>
      </c>
      <c r="U262" s="87">
        <f t="shared" si="82"/>
        <v>1885530545.4359295</v>
      </c>
      <c r="V262" s="87">
        <f t="shared" si="83"/>
        <v>97565912.636907339</v>
      </c>
      <c r="W262" s="87">
        <f t="shared" si="84"/>
        <v>396271271.85660654</v>
      </c>
      <c r="X262" s="87">
        <f t="shared" si="85"/>
        <v>1587538060.0709426</v>
      </c>
      <c r="AV262" s="86">
        <v>42005</v>
      </c>
      <c r="AW262" s="76">
        <v>87.110102999999995</v>
      </c>
      <c r="AX262" s="76">
        <v>88.164428000000001</v>
      </c>
      <c r="AY262" s="76">
        <v>87.110102999999995</v>
      </c>
      <c r="AZ262" s="76">
        <v>88.164428000000001</v>
      </c>
      <c r="BA262" s="76">
        <v>86.265960000000007</v>
      </c>
      <c r="BB262" s="76">
        <v>85.320145999999994</v>
      </c>
      <c r="BC262" s="76">
        <v>87.074707000000004</v>
      </c>
      <c r="BD262" s="76">
        <v>89.827285000000003</v>
      </c>
      <c r="BE262" s="76">
        <v>91.880965000000003</v>
      </c>
      <c r="BF262" s="76">
        <v>87.185851</v>
      </c>
      <c r="BG262" s="76">
        <v>88.539445999999998</v>
      </c>
      <c r="BH262" s="76">
        <v>84.058488999999994</v>
      </c>
      <c r="BI262" s="76">
        <v>86.326414999999997</v>
      </c>
      <c r="BJ262" s="76">
        <v>76.703226000000001</v>
      </c>
      <c r="BK262" s="76">
        <v>92.342922000000002</v>
      </c>
      <c r="BL262" s="76">
        <v>82.724024999999997</v>
      </c>
      <c r="BM262" s="76">
        <v>81.049036000000001</v>
      </c>
      <c r="BN262" s="76">
        <v>86.119697000000002</v>
      </c>
      <c r="BO262" s="91">
        <f t="shared" si="86"/>
        <v>81.085453783859265</v>
      </c>
    </row>
    <row r="263" spans="1:67" hidden="1" x14ac:dyDescent="0.3">
      <c r="A263" s="93">
        <v>42036</v>
      </c>
      <c r="B263" s="84">
        <v>5002976238</v>
      </c>
      <c r="C263" s="84">
        <v>2968849920</v>
      </c>
      <c r="D263" s="84">
        <v>2926285567</v>
      </c>
      <c r="E263" s="84">
        <v>743031560</v>
      </c>
      <c r="F263" s="84">
        <v>586771352</v>
      </c>
      <c r="G263" s="84">
        <v>1520273931</v>
      </c>
      <c r="H263" s="84">
        <v>1477657876</v>
      </c>
      <c r="I263" s="84">
        <v>42616055</v>
      </c>
      <c r="J263" s="84">
        <v>76208724</v>
      </c>
      <c r="K263" s="84">
        <v>42564353</v>
      </c>
      <c r="L263" s="84">
        <v>323275423</v>
      </c>
      <c r="M263" s="84">
        <v>1311758347</v>
      </c>
      <c r="N263" s="84">
        <v>399092548</v>
      </c>
      <c r="P263" s="86">
        <v>42036</v>
      </c>
      <c r="Q263" s="87">
        <f t="shared" si="78"/>
        <v>6158320430.3814116</v>
      </c>
      <c r="R263" s="87">
        <f t="shared" si="79"/>
        <v>3654450520.5127897</v>
      </c>
      <c r="S263" s="87">
        <f t="shared" si="80"/>
        <v>914620861.40057564</v>
      </c>
      <c r="T263" s="87">
        <f t="shared" si="81"/>
        <v>722275268.37678385</v>
      </c>
      <c r="U263" s="87">
        <f t="shared" si="82"/>
        <v>1871352883.4980567</v>
      </c>
      <c r="V263" s="87">
        <f t="shared" si="83"/>
        <v>93807709.582509145</v>
      </c>
      <c r="W263" s="87">
        <f t="shared" si="84"/>
        <v>397929861.62511784</v>
      </c>
      <c r="X263" s="87">
        <f t="shared" si="85"/>
        <v>1614684508.5322287</v>
      </c>
      <c r="AV263" s="86">
        <v>42036</v>
      </c>
      <c r="AW263" s="76">
        <v>87.275377000000006</v>
      </c>
      <c r="AX263" s="76">
        <v>88.464175999999995</v>
      </c>
      <c r="AY263" s="76">
        <v>87.275377000000006</v>
      </c>
      <c r="AZ263" s="76">
        <v>88.464175999999995</v>
      </c>
      <c r="BA263" s="76">
        <v>86.548412999999996</v>
      </c>
      <c r="BB263" s="76">
        <v>85.330578000000003</v>
      </c>
      <c r="BC263" s="76">
        <v>87.589758000000003</v>
      </c>
      <c r="BD263" s="76">
        <v>90.142183000000003</v>
      </c>
      <c r="BE263" s="76">
        <v>92.065055000000001</v>
      </c>
      <c r="BF263" s="76">
        <v>87.500591</v>
      </c>
      <c r="BG263" s="76">
        <v>88.988585999999998</v>
      </c>
      <c r="BH263" s="76">
        <v>83.834325000000007</v>
      </c>
      <c r="BI263" s="76">
        <v>85.570824999999999</v>
      </c>
      <c r="BJ263" s="76">
        <v>73.935955000000007</v>
      </c>
      <c r="BK263" s="76">
        <v>92.845055000000002</v>
      </c>
      <c r="BL263" s="76">
        <v>82.812556999999998</v>
      </c>
      <c r="BM263" s="76">
        <v>81.021688999999995</v>
      </c>
      <c r="BN263" s="76">
        <v>86.443146999999996</v>
      </c>
      <c r="BO263" s="91">
        <f t="shared" si="86"/>
        <v>81.239297216792338</v>
      </c>
    </row>
    <row r="264" spans="1:67" hidden="1" x14ac:dyDescent="0.3">
      <c r="A264" s="94">
        <v>42064</v>
      </c>
      <c r="B264" s="84">
        <v>5158003713</v>
      </c>
      <c r="C264" s="84">
        <v>3009344973</v>
      </c>
      <c r="D264" s="84">
        <v>2966678610</v>
      </c>
      <c r="E264" s="84">
        <v>745475534</v>
      </c>
      <c r="F264" s="84">
        <v>592730327</v>
      </c>
      <c r="G264" s="84">
        <v>1552080048</v>
      </c>
      <c r="H264" s="84">
        <v>1508825559</v>
      </c>
      <c r="I264" s="84">
        <v>43254489</v>
      </c>
      <c r="J264" s="84">
        <v>76392701</v>
      </c>
      <c r="K264" s="84">
        <v>42666363</v>
      </c>
      <c r="L264" s="84">
        <v>319148654</v>
      </c>
      <c r="M264" s="84">
        <v>1433176109</v>
      </c>
      <c r="N264" s="84">
        <v>396333977</v>
      </c>
      <c r="P264" s="86">
        <v>42064</v>
      </c>
      <c r="Q264" s="87">
        <f t="shared" si="78"/>
        <v>6323403001.3424397</v>
      </c>
      <c r="R264" s="87">
        <f t="shared" si="79"/>
        <v>3689276335.0251942</v>
      </c>
      <c r="S264" s="87">
        <f t="shared" si="80"/>
        <v>913908265.95222306</v>
      </c>
      <c r="T264" s="87">
        <f t="shared" si="81"/>
        <v>726651808.9725318</v>
      </c>
      <c r="U264" s="87">
        <f t="shared" si="82"/>
        <v>1902756992.809268</v>
      </c>
      <c r="V264" s="87">
        <f t="shared" si="83"/>
        <v>93652866.818720654</v>
      </c>
      <c r="W264" s="87">
        <f t="shared" si="84"/>
        <v>391257096.51810789</v>
      </c>
      <c r="X264" s="87">
        <f t="shared" si="85"/>
        <v>1756987899.4584742</v>
      </c>
      <c r="AV264" s="86">
        <v>42064</v>
      </c>
      <c r="AW264" s="76">
        <v>87.630717000000004</v>
      </c>
      <c r="AX264" s="76">
        <v>88.696161000000004</v>
      </c>
      <c r="AY264" s="76">
        <v>87.630717000000004</v>
      </c>
      <c r="AZ264" s="76">
        <v>88.696161000000004</v>
      </c>
      <c r="BA264" s="76">
        <v>86.674007000000003</v>
      </c>
      <c r="BB264" s="76">
        <v>85.332933999999995</v>
      </c>
      <c r="BC264" s="76">
        <v>87.820730999999995</v>
      </c>
      <c r="BD264" s="76">
        <v>90.467353000000003</v>
      </c>
      <c r="BE264" s="76">
        <v>92.225105999999997</v>
      </c>
      <c r="BF264" s="76">
        <v>87.547674999999998</v>
      </c>
      <c r="BG264" s="76">
        <v>89.569374999999994</v>
      </c>
      <c r="BH264" s="76">
        <v>84.546698000000006</v>
      </c>
      <c r="BI264" s="76">
        <v>86.201599000000002</v>
      </c>
      <c r="BJ264" s="76">
        <v>75.652388000000002</v>
      </c>
      <c r="BK264" s="76">
        <v>92.797064000000006</v>
      </c>
      <c r="BL264" s="76">
        <v>83.572942999999995</v>
      </c>
      <c r="BM264" s="76">
        <v>82.067470999999998</v>
      </c>
      <c r="BN264" s="76">
        <v>86.624956999999995</v>
      </c>
      <c r="BO264" s="91">
        <f t="shared" si="86"/>
        <v>81.570061435353253</v>
      </c>
    </row>
    <row r="265" spans="1:67" hidden="1" x14ac:dyDescent="0.3">
      <c r="A265" s="95">
        <v>42095</v>
      </c>
      <c r="B265" s="84">
        <v>5183095382</v>
      </c>
      <c r="C265" s="84">
        <v>3046452083</v>
      </c>
      <c r="D265" s="84">
        <v>3003677822</v>
      </c>
      <c r="E265" s="84">
        <v>752114551</v>
      </c>
      <c r="F265" s="84">
        <v>596541683</v>
      </c>
      <c r="G265" s="84">
        <v>1576998371</v>
      </c>
      <c r="H265" s="84">
        <v>1533685139</v>
      </c>
      <c r="I265" s="84">
        <v>43313232</v>
      </c>
      <c r="J265" s="84">
        <v>78023217</v>
      </c>
      <c r="K265" s="84">
        <v>42774261</v>
      </c>
      <c r="L265" s="84">
        <v>319622347</v>
      </c>
      <c r="M265" s="84">
        <v>1412327065</v>
      </c>
      <c r="N265" s="84">
        <v>404693887</v>
      </c>
      <c r="P265" s="86">
        <v>42095</v>
      </c>
      <c r="Q265" s="87">
        <f t="shared" si="78"/>
        <v>6370657592.2552147</v>
      </c>
      <c r="R265" s="87">
        <f t="shared" si="79"/>
        <v>3744461882.6437144</v>
      </c>
      <c r="S265" s="87">
        <f t="shared" si="80"/>
        <v>924440690.63704753</v>
      </c>
      <c r="T265" s="87">
        <f t="shared" si="81"/>
        <v>733222625.0550319</v>
      </c>
      <c r="U265" s="87">
        <f t="shared" si="82"/>
        <v>1938323705.1888108</v>
      </c>
      <c r="V265" s="87">
        <f t="shared" si="83"/>
        <v>95900068.032594442</v>
      </c>
      <c r="W265" s="87">
        <f t="shared" si="84"/>
        <v>392854921.91430032</v>
      </c>
      <c r="X265" s="87">
        <f t="shared" si="85"/>
        <v>1735922547.4870441</v>
      </c>
      <c r="AV265" s="86">
        <v>42095</v>
      </c>
      <c r="AW265" s="76">
        <v>87.403840000000002</v>
      </c>
      <c r="AX265" s="76">
        <v>88.83426</v>
      </c>
      <c r="AY265" s="76">
        <v>87.403840000000002</v>
      </c>
      <c r="AZ265" s="76">
        <v>88.83426</v>
      </c>
      <c r="BA265" s="76">
        <v>86.915030999999999</v>
      </c>
      <c r="BB265" s="76">
        <v>85.508596999999995</v>
      </c>
      <c r="BC265" s="76">
        <v>88.117643999999999</v>
      </c>
      <c r="BD265" s="76">
        <v>90.515302000000005</v>
      </c>
      <c r="BE265" s="76">
        <v>92.406668999999994</v>
      </c>
      <c r="BF265" s="76">
        <v>87.568234000000004</v>
      </c>
      <c r="BG265" s="76">
        <v>89.488742999999999</v>
      </c>
      <c r="BH265" s="76">
        <v>83.266002</v>
      </c>
      <c r="BI265" s="76">
        <v>86.426996000000003</v>
      </c>
      <c r="BJ265" s="76">
        <v>75.405415000000005</v>
      </c>
      <c r="BK265" s="76">
        <v>93.317791999999997</v>
      </c>
      <c r="BL265" s="76">
        <v>81.406052000000003</v>
      </c>
      <c r="BM265" s="76">
        <v>78.800630999999996</v>
      </c>
      <c r="BN265" s="76">
        <v>86.687968999999995</v>
      </c>
      <c r="BO265" s="91">
        <f t="shared" si="86"/>
        <v>81.358875546867736</v>
      </c>
    </row>
    <row r="266" spans="1:67" hidden="1" x14ac:dyDescent="0.3">
      <c r="A266" s="96">
        <v>42125</v>
      </c>
      <c r="B266" s="84">
        <v>5251897760</v>
      </c>
      <c r="C266" s="84">
        <v>3085928188</v>
      </c>
      <c r="D266" s="84">
        <v>3043048153</v>
      </c>
      <c r="E266" s="84">
        <v>757948476</v>
      </c>
      <c r="F266" s="84">
        <v>601731945</v>
      </c>
      <c r="G266" s="84">
        <v>1598926759</v>
      </c>
      <c r="H266" s="84">
        <v>1558236757</v>
      </c>
      <c r="I266" s="84">
        <v>40690002</v>
      </c>
      <c r="J266" s="84">
        <v>84440973</v>
      </c>
      <c r="K266" s="84">
        <v>42880035</v>
      </c>
      <c r="L266" s="84">
        <v>323018111</v>
      </c>
      <c r="M266" s="84">
        <v>1444721044</v>
      </c>
      <c r="N266" s="84">
        <v>398230417</v>
      </c>
      <c r="P266" s="86">
        <v>42125</v>
      </c>
      <c r="Q266" s="87">
        <f t="shared" si="78"/>
        <v>6487621763.2807226</v>
      </c>
      <c r="R266" s="87">
        <f t="shared" si="79"/>
        <v>3812019157.1265936</v>
      </c>
      <c r="S266" s="87">
        <f t="shared" si="80"/>
        <v>936286891.52986407</v>
      </c>
      <c r="T266" s="87">
        <f t="shared" si="81"/>
        <v>743314024.84180093</v>
      </c>
      <c r="U266" s="87">
        <f t="shared" si="82"/>
        <v>1975139752.0694139</v>
      </c>
      <c r="V266" s="87">
        <f t="shared" si="83"/>
        <v>104309169.59575388</v>
      </c>
      <c r="W266" s="87">
        <f t="shared" si="84"/>
        <v>399021348.59103352</v>
      </c>
      <c r="X266" s="87">
        <f t="shared" si="85"/>
        <v>1784650828.1844478</v>
      </c>
      <c r="AV266" s="86">
        <v>42125</v>
      </c>
      <c r="AW266" s="76">
        <v>86.967365999999998</v>
      </c>
      <c r="AX266" s="76">
        <v>88.937106999999997</v>
      </c>
      <c r="AY266" s="76">
        <v>86.967365999999998</v>
      </c>
      <c r="AZ266" s="76">
        <v>88.937106999999997</v>
      </c>
      <c r="BA266" s="76">
        <v>86.984348999999995</v>
      </c>
      <c r="BB266" s="76">
        <v>85.547324000000003</v>
      </c>
      <c r="BC266" s="76">
        <v>88.213120000000004</v>
      </c>
      <c r="BD266" s="76">
        <v>90.647514999999999</v>
      </c>
      <c r="BE266" s="76">
        <v>92.538313000000002</v>
      </c>
      <c r="BF266" s="76">
        <v>87.613161000000005</v>
      </c>
      <c r="BG266" s="76">
        <v>89.648604000000006</v>
      </c>
      <c r="BH266" s="76">
        <v>81.266537999999997</v>
      </c>
      <c r="BI266" s="76">
        <v>85.243035000000006</v>
      </c>
      <c r="BJ266" s="76">
        <v>74.768242999999998</v>
      </c>
      <c r="BK266" s="76">
        <v>91.791972000000001</v>
      </c>
      <c r="BL266" s="76">
        <v>78.926739999999995</v>
      </c>
      <c r="BM266" s="76">
        <v>75.074793999999997</v>
      </c>
      <c r="BN266" s="76">
        <v>86.735713000000004</v>
      </c>
      <c r="BO266" s="91">
        <f t="shared" si="86"/>
        <v>80.952588662384812</v>
      </c>
    </row>
    <row r="267" spans="1:67" hidden="1" x14ac:dyDescent="0.3">
      <c r="A267" s="97">
        <v>42156</v>
      </c>
      <c r="B267" s="84">
        <v>5208369493</v>
      </c>
      <c r="C267" s="84">
        <v>3094111639</v>
      </c>
      <c r="D267" s="84">
        <v>3051125203</v>
      </c>
      <c r="E267" s="84">
        <v>762742306</v>
      </c>
      <c r="F267" s="84">
        <v>607242051</v>
      </c>
      <c r="G267" s="84">
        <v>1599127661</v>
      </c>
      <c r="H267" s="84">
        <v>1551048504</v>
      </c>
      <c r="I267" s="84">
        <v>48079157</v>
      </c>
      <c r="J267" s="84">
        <v>82013185</v>
      </c>
      <c r="K267" s="84">
        <v>42986436</v>
      </c>
      <c r="L267" s="84">
        <v>322626444</v>
      </c>
      <c r="M267" s="84">
        <v>1383446312</v>
      </c>
      <c r="N267" s="84">
        <v>408185098</v>
      </c>
      <c r="P267" s="86">
        <v>42156</v>
      </c>
      <c r="Q267" s="87">
        <f t="shared" si="78"/>
        <v>6423087724.444294</v>
      </c>
      <c r="R267" s="87">
        <f t="shared" si="79"/>
        <v>3815733602.086267</v>
      </c>
      <c r="S267" s="87">
        <f t="shared" si="80"/>
        <v>940632332.08921909</v>
      </c>
      <c r="T267" s="87">
        <f t="shared" si="81"/>
        <v>748865641.88399756</v>
      </c>
      <c r="U267" s="87">
        <f t="shared" si="82"/>
        <v>1972083060.3498845</v>
      </c>
      <c r="V267" s="87">
        <f t="shared" si="83"/>
        <v>101140651.12393878</v>
      </c>
      <c r="W267" s="87">
        <f t="shared" si="84"/>
        <v>397870764.5113523</v>
      </c>
      <c r="X267" s="87">
        <f t="shared" si="85"/>
        <v>1706099583.7521951</v>
      </c>
      <c r="AV267" s="86">
        <v>42156</v>
      </c>
      <c r="AW267" s="76">
        <v>87.113107999999997</v>
      </c>
      <c r="AX267" s="76">
        <v>89.122944000000004</v>
      </c>
      <c r="AY267" s="76">
        <v>87.113107999999997</v>
      </c>
      <c r="AZ267" s="76">
        <v>89.122944000000004</v>
      </c>
      <c r="BA267" s="76">
        <v>87.165665000000004</v>
      </c>
      <c r="BB267" s="76">
        <v>85.751339000000002</v>
      </c>
      <c r="BC267" s="76">
        <v>88.375026000000005</v>
      </c>
      <c r="BD267" s="76">
        <v>90.837311999999997</v>
      </c>
      <c r="BE267" s="76">
        <v>92.692284000000001</v>
      </c>
      <c r="BF267" s="76">
        <v>87.681229999999999</v>
      </c>
      <c r="BG267" s="76">
        <v>89.912897999999998</v>
      </c>
      <c r="BH267" s="76">
        <v>81.295619000000002</v>
      </c>
      <c r="BI267" s="76">
        <v>85.035539999999997</v>
      </c>
      <c r="BJ267" s="76">
        <v>74.703467000000003</v>
      </c>
      <c r="BK267" s="76">
        <v>91.495248000000004</v>
      </c>
      <c r="BL267" s="76">
        <v>79.095023999999995</v>
      </c>
      <c r="BM267" s="76">
        <v>75.284948</v>
      </c>
      <c r="BN267" s="76">
        <v>86.819117000000006</v>
      </c>
      <c r="BO267" s="91">
        <f t="shared" si="86"/>
        <v>81.088250954109654</v>
      </c>
    </row>
    <row r="268" spans="1:67" hidden="1" x14ac:dyDescent="0.3">
      <c r="A268" s="98">
        <v>42186</v>
      </c>
      <c r="B268" s="84">
        <v>5229463067</v>
      </c>
      <c r="C268" s="84">
        <v>3121240788</v>
      </c>
      <c r="D268" s="84">
        <v>3078159508</v>
      </c>
      <c r="E268" s="84">
        <v>771731133</v>
      </c>
      <c r="F268" s="84">
        <v>611535659</v>
      </c>
      <c r="G268" s="84">
        <v>1611457561</v>
      </c>
      <c r="H268" s="84">
        <v>1564690262</v>
      </c>
      <c r="I268" s="84">
        <v>46767299</v>
      </c>
      <c r="J268" s="84">
        <v>83435155</v>
      </c>
      <c r="K268" s="84">
        <v>43081280</v>
      </c>
      <c r="L268" s="84">
        <v>320218656</v>
      </c>
      <c r="M268" s="84">
        <v>1354135900</v>
      </c>
      <c r="N268" s="84">
        <v>433867723</v>
      </c>
      <c r="P268" s="86">
        <v>42186</v>
      </c>
      <c r="Q268" s="87">
        <f t="shared" si="78"/>
        <v>6439659981.2772284</v>
      </c>
      <c r="R268" s="87">
        <f t="shared" si="79"/>
        <v>3843555091.0094614</v>
      </c>
      <c r="S268" s="87">
        <f t="shared" si="80"/>
        <v>950324350.66738272</v>
      </c>
      <c r="T268" s="87">
        <f t="shared" si="81"/>
        <v>753056606.37268209</v>
      </c>
      <c r="U268" s="87">
        <f t="shared" si="82"/>
        <v>1984379396.9179797</v>
      </c>
      <c r="V268" s="87">
        <f t="shared" si="83"/>
        <v>102743631.95634797</v>
      </c>
      <c r="W268" s="87">
        <f t="shared" si="84"/>
        <v>394323324.95361698</v>
      </c>
      <c r="X268" s="87">
        <f t="shared" si="85"/>
        <v>1667508624.2541051</v>
      </c>
      <c r="AV268" s="86">
        <v>42186</v>
      </c>
      <c r="AW268" s="76">
        <v>87.240819999999999</v>
      </c>
      <c r="AX268" s="76">
        <v>89.276739000000006</v>
      </c>
      <c r="AY268" s="76">
        <v>87.240819999999999</v>
      </c>
      <c r="AZ268" s="76">
        <v>89.276739000000006</v>
      </c>
      <c r="BA268" s="76">
        <v>87.117470999999995</v>
      </c>
      <c r="BB268" s="76">
        <v>85.849581000000001</v>
      </c>
      <c r="BC268" s="76">
        <v>88.201617999999996</v>
      </c>
      <c r="BD268" s="76">
        <v>91.168028000000007</v>
      </c>
      <c r="BE268" s="76">
        <v>92.826153000000005</v>
      </c>
      <c r="BF268" s="76">
        <v>87.800336000000001</v>
      </c>
      <c r="BG268" s="76">
        <v>90.511168999999995</v>
      </c>
      <c r="BH268" s="76">
        <v>81.350318999999999</v>
      </c>
      <c r="BI268" s="76">
        <v>85.115889999999993</v>
      </c>
      <c r="BJ268" s="76">
        <v>76.310153</v>
      </c>
      <c r="BK268" s="76">
        <v>90.621319</v>
      </c>
      <c r="BL268" s="76">
        <v>79.134630000000001</v>
      </c>
      <c r="BM268" s="76">
        <v>75.335843999999994</v>
      </c>
      <c r="BN268" s="76">
        <v>86.835835000000003</v>
      </c>
      <c r="BO268" s="91">
        <f t="shared" si="86"/>
        <v>81.207130224332118</v>
      </c>
    </row>
    <row r="269" spans="1:67" hidden="1" x14ac:dyDescent="0.3">
      <c r="A269" s="101">
        <v>42217</v>
      </c>
      <c r="B269" s="84">
        <v>5308641739</v>
      </c>
      <c r="C269" s="84">
        <v>3167062228</v>
      </c>
      <c r="D269" s="84">
        <v>3123862561</v>
      </c>
      <c r="E269" s="84">
        <v>784131258</v>
      </c>
      <c r="F269" s="84">
        <v>615644755</v>
      </c>
      <c r="G269" s="84">
        <v>1634115173</v>
      </c>
      <c r="H269" s="84">
        <v>1591228863</v>
      </c>
      <c r="I269" s="84">
        <v>42886310</v>
      </c>
      <c r="J269" s="84">
        <v>89971375</v>
      </c>
      <c r="K269" s="84">
        <v>43199667</v>
      </c>
      <c r="L269" s="84">
        <v>321413912</v>
      </c>
      <c r="M269" s="84">
        <v>1402189616</v>
      </c>
      <c r="N269" s="84">
        <v>417975983</v>
      </c>
      <c r="P269" s="86">
        <v>42217</v>
      </c>
      <c r="Q269" s="87">
        <f t="shared" si="78"/>
        <v>6523399456.0560703</v>
      </c>
      <c r="R269" s="87">
        <f t="shared" si="79"/>
        <v>3891769878.4704008</v>
      </c>
      <c r="S269" s="87">
        <f t="shared" si="80"/>
        <v>963561240.97334993</v>
      </c>
      <c r="T269" s="87">
        <f t="shared" si="81"/>
        <v>756520567.28305292</v>
      </c>
      <c r="U269" s="87">
        <f t="shared" si="82"/>
        <v>2008043969.5840571</v>
      </c>
      <c r="V269" s="87">
        <f t="shared" si="83"/>
        <v>110559206.5902296</v>
      </c>
      <c r="W269" s="87">
        <f t="shared" si="84"/>
        <v>394961920.91964668</v>
      </c>
      <c r="X269" s="87">
        <f t="shared" si="85"/>
        <v>1723047707.4960644</v>
      </c>
      <c r="AV269" s="86">
        <v>42217</v>
      </c>
      <c r="AW269" s="76">
        <v>87.424875</v>
      </c>
      <c r="AX269" s="76">
        <v>89.455995999999999</v>
      </c>
      <c r="AY269" s="76">
        <v>87.424875</v>
      </c>
      <c r="AZ269" s="76">
        <v>89.455995999999999</v>
      </c>
      <c r="BA269" s="76">
        <v>87.414112000000003</v>
      </c>
      <c r="BB269" s="76">
        <v>86.013660000000002</v>
      </c>
      <c r="BC269" s="76">
        <v>88.611609000000001</v>
      </c>
      <c r="BD269" s="76">
        <v>91.244471000000004</v>
      </c>
      <c r="BE269" s="76">
        <v>92.964747000000003</v>
      </c>
      <c r="BF269" s="76">
        <v>88.702314000000001</v>
      </c>
      <c r="BG269" s="76">
        <v>90.267886000000004</v>
      </c>
      <c r="BH269" s="76">
        <v>81.546215000000004</v>
      </c>
      <c r="BI269" s="76">
        <v>85.312331</v>
      </c>
      <c r="BJ269" s="76">
        <v>77.167160999999993</v>
      </c>
      <c r="BK269" s="76">
        <v>90.404767000000007</v>
      </c>
      <c r="BL269" s="76">
        <v>79.330206000000004</v>
      </c>
      <c r="BM269" s="76">
        <v>75.427884000000006</v>
      </c>
      <c r="BN269" s="76">
        <v>87.241305999999994</v>
      </c>
      <c r="BO269" s="91">
        <f t="shared" si="86"/>
        <v>81.378455738620502</v>
      </c>
    </row>
    <row r="270" spans="1:67" hidden="1" x14ac:dyDescent="0.3">
      <c r="A270" s="102">
        <v>42248</v>
      </c>
      <c r="B270" s="84">
        <v>5426973554</v>
      </c>
      <c r="C270" s="84">
        <v>3222205747</v>
      </c>
      <c r="D270" s="84">
        <v>3178896735</v>
      </c>
      <c r="E270" s="84">
        <v>791997293</v>
      </c>
      <c r="F270" s="84">
        <v>622500920</v>
      </c>
      <c r="G270" s="84">
        <v>1676332467</v>
      </c>
      <c r="H270" s="84">
        <v>1636975674</v>
      </c>
      <c r="I270" s="84">
        <v>39356793</v>
      </c>
      <c r="J270" s="84">
        <v>88066055</v>
      </c>
      <c r="K270" s="84">
        <v>43309012</v>
      </c>
      <c r="L270" s="84">
        <v>318984773</v>
      </c>
      <c r="M270" s="84">
        <v>1480480078</v>
      </c>
      <c r="N270" s="84">
        <v>405302956</v>
      </c>
      <c r="P270" s="86">
        <v>42248</v>
      </c>
      <c r="Q270" s="87">
        <f t="shared" si="78"/>
        <v>6643916778.0231791</v>
      </c>
      <c r="R270" s="87">
        <f t="shared" si="79"/>
        <v>3944752376.5722055</v>
      </c>
      <c r="S270" s="87">
        <f t="shared" si="80"/>
        <v>969594572.50961936</v>
      </c>
      <c r="T270" s="87">
        <f t="shared" si="81"/>
        <v>762090374.23344421</v>
      </c>
      <c r="U270" s="87">
        <f t="shared" si="82"/>
        <v>2052232849.8979611</v>
      </c>
      <c r="V270" s="87">
        <f t="shared" si="83"/>
        <v>107813965.66002357</v>
      </c>
      <c r="W270" s="87">
        <f t="shared" si="84"/>
        <v>390513840.57446891</v>
      </c>
      <c r="X270" s="87">
        <f t="shared" si="85"/>
        <v>1812462569.0323133</v>
      </c>
      <c r="AV270" s="86">
        <v>42248</v>
      </c>
      <c r="AW270" s="76">
        <v>87.752419000000003</v>
      </c>
      <c r="AX270" s="76">
        <v>89.787762000000001</v>
      </c>
      <c r="AY270" s="76">
        <v>87.752419000000003</v>
      </c>
      <c r="AZ270" s="76">
        <v>89.787762000000001</v>
      </c>
      <c r="BA270" s="76">
        <v>87.848643999999993</v>
      </c>
      <c r="BB270" s="76">
        <v>86.324181999999993</v>
      </c>
      <c r="BC270" s="76">
        <v>89.152180999999999</v>
      </c>
      <c r="BD270" s="76">
        <v>91.486222999999995</v>
      </c>
      <c r="BE270" s="76">
        <v>93.101546999999997</v>
      </c>
      <c r="BF270" s="76">
        <v>90.532708999999997</v>
      </c>
      <c r="BG270" s="76">
        <v>90.124729000000002</v>
      </c>
      <c r="BH270" s="76">
        <v>81.861677999999998</v>
      </c>
      <c r="BI270" s="76">
        <v>86.072005000000004</v>
      </c>
      <c r="BJ270" s="76">
        <v>78.721767</v>
      </c>
      <c r="BK270" s="76">
        <v>90.667443000000006</v>
      </c>
      <c r="BL270" s="76">
        <v>79.384292000000002</v>
      </c>
      <c r="BM270" s="76">
        <v>75.339580999999995</v>
      </c>
      <c r="BN270" s="76">
        <v>87.584052999999997</v>
      </c>
      <c r="BO270" s="91">
        <f t="shared" si="86"/>
        <v>81.683346365074939</v>
      </c>
    </row>
    <row r="271" spans="1:67" hidden="1" x14ac:dyDescent="0.3">
      <c r="A271" s="103">
        <v>42278</v>
      </c>
      <c r="B271" s="84">
        <v>5443233726</v>
      </c>
      <c r="C271" s="84">
        <v>3249112595</v>
      </c>
      <c r="D271" s="84">
        <v>3205691863</v>
      </c>
      <c r="E271" s="84">
        <v>800594497</v>
      </c>
      <c r="F271" s="84">
        <v>628415414</v>
      </c>
      <c r="G271" s="84">
        <v>1682364767</v>
      </c>
      <c r="H271" s="84">
        <v>1643229559</v>
      </c>
      <c r="I271" s="84">
        <v>39135208</v>
      </c>
      <c r="J271" s="84">
        <v>94317185</v>
      </c>
      <c r="K271" s="84">
        <v>43420732</v>
      </c>
      <c r="L271" s="84">
        <v>323131490</v>
      </c>
      <c r="M271" s="84">
        <v>1477498025</v>
      </c>
      <c r="N271" s="84">
        <v>393491616</v>
      </c>
      <c r="P271" s="86">
        <v>42278</v>
      </c>
      <c r="Q271" s="87">
        <f t="shared" si="78"/>
        <v>6629712214.7620211</v>
      </c>
      <c r="R271" s="87">
        <f t="shared" si="79"/>
        <v>3957331715.3952079</v>
      </c>
      <c r="S271" s="87">
        <f t="shared" si="80"/>
        <v>975102555.39450562</v>
      </c>
      <c r="T271" s="87">
        <f t="shared" si="81"/>
        <v>765393065.19951785</v>
      </c>
      <c r="U271" s="87">
        <f t="shared" si="82"/>
        <v>2049075018.0704553</v>
      </c>
      <c r="V271" s="87">
        <f t="shared" si="83"/>
        <v>114875793.49563821</v>
      </c>
      <c r="W271" s="87">
        <f t="shared" si="84"/>
        <v>393565460.17756873</v>
      </c>
      <c r="X271" s="87">
        <f t="shared" si="85"/>
        <v>1799552838.7548175</v>
      </c>
      <c r="AV271" s="86">
        <v>42278</v>
      </c>
      <c r="AW271" s="76">
        <v>88.203918999999999</v>
      </c>
      <c r="AX271" s="76">
        <v>90.013525000000001</v>
      </c>
      <c r="AY271" s="76">
        <v>88.203918999999999</v>
      </c>
      <c r="AZ271" s="76">
        <v>90.013525000000001</v>
      </c>
      <c r="BA271" s="76">
        <v>88.156127999999995</v>
      </c>
      <c r="BB271" s="76">
        <v>86.667243999999997</v>
      </c>
      <c r="BC271" s="76">
        <v>89.429242000000002</v>
      </c>
      <c r="BD271" s="76">
        <v>91.640409000000005</v>
      </c>
      <c r="BE271" s="76">
        <v>93.205078</v>
      </c>
      <c r="BF271" s="76">
        <v>90.541876999999999</v>
      </c>
      <c r="BG271" s="76">
        <v>90.375844999999998</v>
      </c>
      <c r="BH271" s="76">
        <v>82.96808</v>
      </c>
      <c r="BI271" s="76">
        <v>86.109990999999994</v>
      </c>
      <c r="BJ271" s="76">
        <v>79.253371999999999</v>
      </c>
      <c r="BK271" s="76">
        <v>90.396812999999995</v>
      </c>
      <c r="BL271" s="76">
        <v>81.119358000000005</v>
      </c>
      <c r="BM271" s="76">
        <v>77.822030999999996</v>
      </c>
      <c r="BN271" s="76">
        <v>87.803965000000005</v>
      </c>
      <c r="BO271" s="91">
        <f t="shared" si="86"/>
        <v>82.103620031648518</v>
      </c>
    </row>
    <row r="272" spans="1:67" hidden="1" x14ac:dyDescent="0.3">
      <c r="A272" s="104">
        <v>42309</v>
      </c>
      <c r="B272" s="84">
        <v>5470030805</v>
      </c>
      <c r="C272" s="84">
        <v>3299406488</v>
      </c>
      <c r="D272" s="84">
        <v>3255876607</v>
      </c>
      <c r="E272" s="84">
        <v>820518825</v>
      </c>
      <c r="F272" s="84">
        <v>634935240</v>
      </c>
      <c r="G272" s="84">
        <v>1696821777</v>
      </c>
      <c r="H272" s="84">
        <v>1661855251</v>
      </c>
      <c r="I272" s="84">
        <v>34966526</v>
      </c>
      <c r="J272" s="84">
        <v>103600765</v>
      </c>
      <c r="K272" s="84">
        <v>43529881</v>
      </c>
      <c r="L272" s="84">
        <v>330687948</v>
      </c>
      <c r="M272" s="84">
        <v>1444793123</v>
      </c>
      <c r="N272" s="84">
        <v>395143246</v>
      </c>
      <c r="P272" s="86">
        <v>42309</v>
      </c>
      <c r="Q272" s="87">
        <f t="shared" si="78"/>
        <v>6626174757.0768862</v>
      </c>
      <c r="R272" s="87">
        <f t="shared" si="79"/>
        <v>3996767982.3918839</v>
      </c>
      <c r="S272" s="87">
        <f t="shared" si="80"/>
        <v>993943420.01724565</v>
      </c>
      <c r="T272" s="87">
        <f t="shared" si="81"/>
        <v>769134948.16535211</v>
      </c>
      <c r="U272" s="87">
        <f t="shared" si="82"/>
        <v>2055461482.1800342</v>
      </c>
      <c r="V272" s="87">
        <f t="shared" si="83"/>
        <v>125497789.37796211</v>
      </c>
      <c r="W272" s="87">
        <f t="shared" si="84"/>
        <v>400582046.35780913</v>
      </c>
      <c r="X272" s="87">
        <f t="shared" si="85"/>
        <v>1750164132.9094636</v>
      </c>
      <c r="AV272" s="86">
        <v>42309</v>
      </c>
      <c r="AW272" s="76">
        <v>88.685468</v>
      </c>
      <c r="AX272" s="76">
        <v>90.045180999999999</v>
      </c>
      <c r="AY272" s="76">
        <v>88.685468</v>
      </c>
      <c r="AZ272" s="76">
        <v>90.045180999999999</v>
      </c>
      <c r="BA272" s="76">
        <v>88.319067000000004</v>
      </c>
      <c r="BB272" s="76">
        <v>86.906375999999995</v>
      </c>
      <c r="BC272" s="76">
        <v>89.527030999999994</v>
      </c>
      <c r="BD272" s="76">
        <v>91.557074</v>
      </c>
      <c r="BE272" s="76">
        <v>93.373431999999994</v>
      </c>
      <c r="BF272" s="76">
        <v>90.541942000000006</v>
      </c>
      <c r="BG272" s="76">
        <v>90.008448999999999</v>
      </c>
      <c r="BH272" s="76">
        <v>84.752262000000002</v>
      </c>
      <c r="BI272" s="76">
        <v>86.483369999999994</v>
      </c>
      <c r="BJ272" s="76">
        <v>80.741646000000003</v>
      </c>
      <c r="BK272" s="76">
        <v>90.073149000000001</v>
      </c>
      <c r="BL272" s="76">
        <v>83.733665999999999</v>
      </c>
      <c r="BM272" s="76">
        <v>81.677167999999995</v>
      </c>
      <c r="BN272" s="76">
        <v>87.902764000000005</v>
      </c>
      <c r="BO272" s="91">
        <f t="shared" si="86"/>
        <v>82.551864469887377</v>
      </c>
    </row>
    <row r="273" spans="1:67" hidden="1" x14ac:dyDescent="0.3">
      <c r="A273" s="85">
        <v>42339</v>
      </c>
      <c r="B273" s="84">
        <v>5465019367</v>
      </c>
      <c r="C273" s="84">
        <v>3354755812</v>
      </c>
      <c r="D273" s="84">
        <v>3311116458</v>
      </c>
      <c r="E273" s="84">
        <v>818525559</v>
      </c>
      <c r="F273" s="84">
        <v>640656979</v>
      </c>
      <c r="G273" s="84">
        <v>1758276272</v>
      </c>
      <c r="H273" s="84">
        <v>1713587771</v>
      </c>
      <c r="I273" s="84">
        <v>44688501</v>
      </c>
      <c r="J273" s="84">
        <v>93657648</v>
      </c>
      <c r="K273" s="84">
        <v>43639354</v>
      </c>
      <c r="L273" s="84">
        <v>340545792</v>
      </c>
      <c r="M273" s="84">
        <v>1395636190</v>
      </c>
      <c r="N273" s="84">
        <v>374081573</v>
      </c>
      <c r="P273" s="86">
        <v>42339</v>
      </c>
      <c r="Q273" s="87">
        <f t="shared" si="78"/>
        <v>6593239868.4567251</v>
      </c>
      <c r="R273" s="87">
        <f t="shared" si="79"/>
        <v>4047325047.4055114</v>
      </c>
      <c r="S273" s="87">
        <f t="shared" si="80"/>
        <v>987505255.98084807</v>
      </c>
      <c r="T273" s="87">
        <f t="shared" si="81"/>
        <v>772916773.44349337</v>
      </c>
      <c r="U273" s="87">
        <f t="shared" si="82"/>
        <v>2121261872.6135724</v>
      </c>
      <c r="V273" s="87">
        <f t="shared" si="83"/>
        <v>112992708.22501482</v>
      </c>
      <c r="W273" s="87">
        <f t="shared" si="84"/>
        <v>410849430.17907721</v>
      </c>
      <c r="X273" s="87">
        <f t="shared" si="85"/>
        <v>1683756918.6548584</v>
      </c>
      <c r="AV273" s="86">
        <v>42339</v>
      </c>
      <c r="AW273" s="76">
        <v>89.046818000000002</v>
      </c>
      <c r="AX273" s="76">
        <v>90.320687000000007</v>
      </c>
      <c r="AY273" s="76">
        <v>89.046818000000002</v>
      </c>
      <c r="AZ273" s="76">
        <v>90.320687000000007</v>
      </c>
      <c r="BA273" s="76">
        <v>88.506664000000001</v>
      </c>
      <c r="BB273" s="76">
        <v>87.204879000000005</v>
      </c>
      <c r="BC273" s="76">
        <v>89.619793000000001</v>
      </c>
      <c r="BD273" s="76">
        <v>91.909578999999994</v>
      </c>
      <c r="BE273" s="76">
        <v>93.54365</v>
      </c>
      <c r="BF273" s="76">
        <v>90.545243999999997</v>
      </c>
      <c r="BG273" s="76">
        <v>90.656232000000003</v>
      </c>
      <c r="BH273" s="76">
        <v>85.359419000000003</v>
      </c>
      <c r="BI273" s="76">
        <v>88.497529</v>
      </c>
      <c r="BJ273" s="76">
        <v>85.577918999999994</v>
      </c>
      <c r="BK273" s="76">
        <v>90.322896</v>
      </c>
      <c r="BL273" s="76">
        <v>83.512934000000001</v>
      </c>
      <c r="BM273" s="76">
        <v>81.328633999999994</v>
      </c>
      <c r="BN273" s="76">
        <v>87.941121999999993</v>
      </c>
      <c r="BO273" s="91">
        <f t="shared" si="86"/>
        <v>82.888223028949099</v>
      </c>
    </row>
    <row r="274" spans="1:67" hidden="1" x14ac:dyDescent="0.3">
      <c r="A274" s="92">
        <v>42370</v>
      </c>
      <c r="B274" s="84">
        <v>5535138669</v>
      </c>
      <c r="C274" s="84">
        <v>3424398388</v>
      </c>
      <c r="D274" s="84">
        <v>3380656977</v>
      </c>
      <c r="E274" s="84">
        <v>820648390</v>
      </c>
      <c r="F274" s="84">
        <v>647462655</v>
      </c>
      <c r="G274" s="84">
        <v>1832455708</v>
      </c>
      <c r="H274" s="84">
        <v>1781442566</v>
      </c>
      <c r="I274" s="84">
        <v>51013142</v>
      </c>
      <c r="J274" s="84">
        <v>80090224</v>
      </c>
      <c r="K274" s="84">
        <v>43741411</v>
      </c>
      <c r="L274" s="84">
        <v>339230412</v>
      </c>
      <c r="M274" s="84">
        <v>1375701583</v>
      </c>
      <c r="N274" s="84">
        <v>395808286</v>
      </c>
      <c r="P274" s="86">
        <v>42370</v>
      </c>
      <c r="Q274" s="87">
        <f t="shared" si="78"/>
        <v>6652466970.4512377</v>
      </c>
      <c r="R274" s="87">
        <f t="shared" si="79"/>
        <v>4115650669.6790872</v>
      </c>
      <c r="S274" s="87">
        <f t="shared" si="80"/>
        <v>986305246.40772748</v>
      </c>
      <c r="T274" s="87">
        <f t="shared" si="81"/>
        <v>778160075.93651211</v>
      </c>
      <c r="U274" s="87">
        <f t="shared" si="82"/>
        <v>2202356941.9421959</v>
      </c>
      <c r="V274" s="87">
        <f t="shared" si="83"/>
        <v>96257311.998345703</v>
      </c>
      <c r="W274" s="87">
        <f t="shared" si="84"/>
        <v>407707782.2533167</v>
      </c>
      <c r="X274" s="87">
        <f t="shared" si="85"/>
        <v>1653401999.3682261</v>
      </c>
      <c r="AV274" s="86">
        <v>42370</v>
      </c>
      <c r="AW274" s="76">
        <v>89.386381</v>
      </c>
      <c r="AX274" s="76">
        <v>90.494986999999995</v>
      </c>
      <c r="AY274" s="76">
        <v>89.386381</v>
      </c>
      <c r="AZ274" s="76">
        <v>90.494986999999995</v>
      </c>
      <c r="BA274" s="76">
        <v>88.734324000000001</v>
      </c>
      <c r="BB274" s="76">
        <v>87.528110999999996</v>
      </c>
      <c r="BC274" s="76">
        <v>89.765732</v>
      </c>
      <c r="BD274" s="76">
        <v>92.037141000000005</v>
      </c>
      <c r="BE274" s="76">
        <v>93.774343999999999</v>
      </c>
      <c r="BF274" s="76">
        <v>90.954877999999994</v>
      </c>
      <c r="BG274" s="76">
        <v>90.590532999999994</v>
      </c>
      <c r="BH274" s="76">
        <v>86.178651000000002</v>
      </c>
      <c r="BI274" s="76">
        <v>90.873401000000001</v>
      </c>
      <c r="BJ274" s="76">
        <v>91.553425000000004</v>
      </c>
      <c r="BK274" s="76">
        <v>90.448244000000003</v>
      </c>
      <c r="BL274" s="76">
        <v>83.416228000000004</v>
      </c>
      <c r="BM274" s="76">
        <v>80.692599000000001</v>
      </c>
      <c r="BN274" s="76">
        <v>88.937786000000003</v>
      </c>
      <c r="BO274" s="91">
        <f t="shared" si="86"/>
        <v>83.204301405566412</v>
      </c>
    </row>
    <row r="275" spans="1:67" hidden="1" x14ac:dyDescent="0.3">
      <c r="A275" s="93">
        <v>42401</v>
      </c>
      <c r="B275" s="84">
        <v>5599752228</v>
      </c>
      <c r="C275" s="84">
        <v>3430845705</v>
      </c>
      <c r="D275" s="84">
        <v>3386979858</v>
      </c>
      <c r="E275" s="84">
        <v>823298246</v>
      </c>
      <c r="F275" s="84">
        <v>648933019</v>
      </c>
      <c r="G275" s="84">
        <v>1833622501</v>
      </c>
      <c r="H275" s="84">
        <v>1783098416</v>
      </c>
      <c r="I275" s="84">
        <v>50524085</v>
      </c>
      <c r="J275" s="84">
        <v>81126092</v>
      </c>
      <c r="K275" s="84">
        <v>43865847</v>
      </c>
      <c r="L275" s="84">
        <v>338750649</v>
      </c>
      <c r="M275" s="84">
        <v>1415702870</v>
      </c>
      <c r="N275" s="84">
        <v>414453004</v>
      </c>
      <c r="P275" s="86">
        <v>42401</v>
      </c>
      <c r="Q275" s="87">
        <f t="shared" si="78"/>
        <v>6700782478.1728554</v>
      </c>
      <c r="R275" s="87">
        <f t="shared" si="79"/>
        <v>4105422856.1090178</v>
      </c>
      <c r="S275" s="87">
        <f t="shared" si="80"/>
        <v>985176171.46028578</v>
      </c>
      <c r="T275" s="87">
        <f t="shared" si="81"/>
        <v>776527036.58570027</v>
      </c>
      <c r="U275" s="87">
        <f t="shared" si="82"/>
        <v>2194151638.5042973</v>
      </c>
      <c r="V275" s="87">
        <f t="shared" si="83"/>
        <v>97077205.144555733</v>
      </c>
      <c r="W275" s="87">
        <f t="shared" si="84"/>
        <v>405356223.07339042</v>
      </c>
      <c r="X275" s="87">
        <f t="shared" si="85"/>
        <v>1694060129.6895494</v>
      </c>
      <c r="AV275" s="86">
        <v>42401</v>
      </c>
      <c r="AW275" s="76">
        <v>89.777781000000004</v>
      </c>
      <c r="AX275" s="76">
        <v>90.819429999999997</v>
      </c>
      <c r="AY275" s="76">
        <v>89.777781000000004</v>
      </c>
      <c r="AZ275" s="76">
        <v>90.819429999999997</v>
      </c>
      <c r="BA275" s="76">
        <v>89.164402999999993</v>
      </c>
      <c r="BB275" s="76">
        <v>87.769606999999993</v>
      </c>
      <c r="BC275" s="76">
        <v>90.357063999999994</v>
      </c>
      <c r="BD275" s="76">
        <v>92.269058999999999</v>
      </c>
      <c r="BE275" s="76">
        <v>93.997313000000005</v>
      </c>
      <c r="BF275" s="76">
        <v>91.151335000000003</v>
      </c>
      <c r="BG275" s="76">
        <v>90.842626999999993</v>
      </c>
      <c r="BH275" s="76">
        <v>86.763345999999999</v>
      </c>
      <c r="BI275" s="76">
        <v>92.481795000000005</v>
      </c>
      <c r="BJ275" s="76">
        <v>94.109182000000004</v>
      </c>
      <c r="BK275" s="76">
        <v>91.464337999999998</v>
      </c>
      <c r="BL275" s="76">
        <v>83.398571000000004</v>
      </c>
      <c r="BM275" s="76">
        <v>80.497371999999999</v>
      </c>
      <c r="BN275" s="76">
        <v>89.280114999999995</v>
      </c>
      <c r="BO275" s="91">
        <f t="shared" si="86"/>
        <v>83.568631667132095</v>
      </c>
    </row>
    <row r="276" spans="1:67" hidden="1" x14ac:dyDescent="0.3">
      <c r="A276" s="94">
        <v>42430</v>
      </c>
      <c r="B276" s="84">
        <v>5596419471</v>
      </c>
      <c r="C276" s="84">
        <v>3413676992</v>
      </c>
      <c r="D276" s="84">
        <v>3369688106</v>
      </c>
      <c r="E276" s="84">
        <v>831091728</v>
      </c>
      <c r="F276" s="84">
        <v>654152485</v>
      </c>
      <c r="G276" s="84">
        <v>1804124071</v>
      </c>
      <c r="H276" s="84">
        <v>1750635377</v>
      </c>
      <c r="I276" s="84">
        <v>53488694</v>
      </c>
      <c r="J276" s="84">
        <v>80319822</v>
      </c>
      <c r="K276" s="84">
        <v>43988886</v>
      </c>
      <c r="L276" s="84">
        <v>336375827</v>
      </c>
      <c r="M276" s="84">
        <v>1413315384</v>
      </c>
      <c r="N276" s="84">
        <v>433051268</v>
      </c>
      <c r="P276" s="86">
        <v>42430</v>
      </c>
      <c r="Q276" s="87">
        <f t="shared" si="78"/>
        <v>6686946247.1647606</v>
      </c>
      <c r="R276" s="87">
        <f t="shared" si="79"/>
        <v>4078871262.0585995</v>
      </c>
      <c r="S276" s="87">
        <f t="shared" si="80"/>
        <v>993039521.14337075</v>
      </c>
      <c r="T276" s="87">
        <f t="shared" si="81"/>
        <v>781621629.20618796</v>
      </c>
      <c r="U276" s="87">
        <f t="shared" si="82"/>
        <v>2155678420.5522361</v>
      </c>
      <c r="V276" s="87">
        <f t="shared" si="83"/>
        <v>95971064.191846669</v>
      </c>
      <c r="W276" s="87">
        <f t="shared" si="84"/>
        <v>401922530.22675413</v>
      </c>
      <c r="X276" s="87">
        <f t="shared" si="85"/>
        <v>1688716160.7652521</v>
      </c>
      <c r="AV276" s="86">
        <v>42430</v>
      </c>
      <c r="AW276" s="76">
        <v>89.910000999999994</v>
      </c>
      <c r="AX276" s="76">
        <v>91.144750000000002</v>
      </c>
      <c r="AY276" s="76">
        <v>89.910000999999994</v>
      </c>
      <c r="AZ276" s="76">
        <v>91.144750000000002</v>
      </c>
      <c r="BA276" s="76">
        <v>89.469498000000002</v>
      </c>
      <c r="BB276" s="76">
        <v>88.061216000000002</v>
      </c>
      <c r="BC276" s="76">
        <v>90.673691000000005</v>
      </c>
      <c r="BD276" s="76">
        <v>92.612093000000002</v>
      </c>
      <c r="BE276" s="76">
        <v>94.219965999999999</v>
      </c>
      <c r="BF276" s="76">
        <v>91.161233999999993</v>
      </c>
      <c r="BG276" s="76">
        <v>91.412451000000004</v>
      </c>
      <c r="BH276" s="76">
        <v>86.336122000000003</v>
      </c>
      <c r="BI276" s="76">
        <v>91.5565</v>
      </c>
      <c r="BJ276" s="76">
        <v>91.437284000000005</v>
      </c>
      <c r="BK276" s="76">
        <v>91.631034999999997</v>
      </c>
      <c r="BL276" s="76">
        <v>83.264415</v>
      </c>
      <c r="BM276" s="76">
        <v>80.268579000000003</v>
      </c>
      <c r="BN276" s="76">
        <v>89.337813999999995</v>
      </c>
      <c r="BO276" s="91">
        <f t="shared" si="86"/>
        <v>83.691707158149498</v>
      </c>
    </row>
    <row r="277" spans="1:67" hidden="1" x14ac:dyDescent="0.3">
      <c r="A277" s="95">
        <v>42461</v>
      </c>
      <c r="B277" s="84">
        <v>5612512756</v>
      </c>
      <c r="C277" s="84">
        <v>3443278439</v>
      </c>
      <c r="D277" s="84">
        <v>3399150432</v>
      </c>
      <c r="E277" s="84">
        <v>839075971</v>
      </c>
      <c r="F277" s="84">
        <v>658729852</v>
      </c>
      <c r="G277" s="84">
        <v>1818663102</v>
      </c>
      <c r="H277" s="84">
        <v>1761618693</v>
      </c>
      <c r="I277" s="84">
        <v>57044409</v>
      </c>
      <c r="J277" s="84">
        <v>82681507</v>
      </c>
      <c r="K277" s="84">
        <v>44128007</v>
      </c>
      <c r="L277" s="84">
        <v>333779662</v>
      </c>
      <c r="M277" s="84">
        <v>1415038457</v>
      </c>
      <c r="N277" s="84">
        <v>420416198</v>
      </c>
      <c r="P277" s="86">
        <v>42461</v>
      </c>
      <c r="Q277" s="87">
        <f t="shared" ref="Q277:Q325" si="87">IF(B277="N/E","N/E",B277*(100/$BO277))</f>
        <v>6727479778.3843966</v>
      </c>
      <c r="R277" s="87">
        <f t="shared" ref="R277:R326" si="88">IF(C277="N/E","N/E",C277*(100/$BO277))</f>
        <v>4127311077.3700471</v>
      </c>
      <c r="S277" s="87">
        <f t="shared" ref="S277:S326" si="89">IF(E277="N/E","N/E",E277*(100/$BO277))</f>
        <v>1005764596.5073603</v>
      </c>
      <c r="T277" s="87">
        <f t="shared" ref="T277:T330" si="90">IF(F277="N/E","N/E",F277*(100/$BO277))</f>
        <v>789591391.84326994</v>
      </c>
      <c r="U277" s="87">
        <f t="shared" ref="U277:U326" si="91">IF(G277="N/E","N/E",G277*(100/$BO277))</f>
        <v>2179953930.4955907</v>
      </c>
      <c r="V277" s="87">
        <f t="shared" ref="V277:V326" si="92">IF(J277="N/E","N/E",J277*(100/$BO277))</f>
        <v>99106797.716264814</v>
      </c>
      <c r="W277" s="87">
        <f t="shared" ref="W277:W326" si="93">IF(L277="N/E","N/E",L277*(100/$BO277))</f>
        <v>400087451.76399899</v>
      </c>
      <c r="X277" s="87">
        <f t="shared" ref="X277:X326" si="94">IF(M277="N/E","N/E",M277*(100/$BO277))</f>
        <v>1696146275.1112471</v>
      </c>
      <c r="AV277" s="86">
        <v>42461</v>
      </c>
      <c r="AW277" s="76">
        <v>89.625277999999994</v>
      </c>
      <c r="AX277" s="76">
        <v>91.345752000000005</v>
      </c>
      <c r="AY277" s="76">
        <v>89.625277999999994</v>
      </c>
      <c r="AZ277" s="76">
        <v>91.345752000000005</v>
      </c>
      <c r="BA277" s="76">
        <v>89.841149999999999</v>
      </c>
      <c r="BB277" s="76">
        <v>88.391465999999994</v>
      </c>
      <c r="BC277" s="76">
        <v>91.080744999999993</v>
      </c>
      <c r="BD277" s="76">
        <v>92.663623999999999</v>
      </c>
      <c r="BE277" s="76">
        <v>94.408215999999996</v>
      </c>
      <c r="BF277" s="76">
        <v>91.176760999999999</v>
      </c>
      <c r="BG277" s="76">
        <v>91.334885999999997</v>
      </c>
      <c r="BH277" s="76">
        <v>84.647863999999998</v>
      </c>
      <c r="BI277" s="76">
        <v>90.284809999999993</v>
      </c>
      <c r="BJ277" s="76">
        <v>87.197766999999999</v>
      </c>
      <c r="BK277" s="76">
        <v>92.214859000000004</v>
      </c>
      <c r="BL277" s="76">
        <v>81.331045000000003</v>
      </c>
      <c r="BM277" s="76">
        <v>77.912363999999997</v>
      </c>
      <c r="BN277" s="76">
        <v>88.261669999999995</v>
      </c>
      <c r="BO277" s="91">
        <f t="shared" ref="BO277:BO333" si="95">AW277/BO$18*100</f>
        <v>83.426675975053527</v>
      </c>
    </row>
    <row r="278" spans="1:67" hidden="1" x14ac:dyDescent="0.3">
      <c r="A278" s="96">
        <v>42491</v>
      </c>
      <c r="B278" s="84">
        <v>5646283658</v>
      </c>
      <c r="C278" s="84">
        <v>3501616798</v>
      </c>
      <c r="D278" s="84">
        <v>3457351853</v>
      </c>
      <c r="E278" s="84">
        <v>848114575</v>
      </c>
      <c r="F278" s="84">
        <v>667340420</v>
      </c>
      <c r="G278" s="84">
        <v>1854613381</v>
      </c>
      <c r="H278" s="84">
        <v>1797714274</v>
      </c>
      <c r="I278" s="84">
        <v>56899107</v>
      </c>
      <c r="J278" s="84">
        <v>87283477</v>
      </c>
      <c r="K278" s="84">
        <v>44264945</v>
      </c>
      <c r="L278" s="84">
        <v>330689885</v>
      </c>
      <c r="M278" s="84">
        <v>1376421589</v>
      </c>
      <c r="N278" s="84">
        <v>437555386</v>
      </c>
      <c r="P278" s="86">
        <v>42491</v>
      </c>
      <c r="Q278" s="87">
        <f t="shared" si="87"/>
        <v>6798274838.2170286</v>
      </c>
      <c r="R278" s="87">
        <f t="shared" si="88"/>
        <v>4216039223.8163886</v>
      </c>
      <c r="S278" s="87">
        <f t="shared" si="89"/>
        <v>1021152376.3915775</v>
      </c>
      <c r="T278" s="87">
        <f t="shared" si="90"/>
        <v>803495513.2626431</v>
      </c>
      <c r="U278" s="87">
        <f t="shared" si="91"/>
        <v>2233003555.3224258</v>
      </c>
      <c r="V278" s="87">
        <f t="shared" si="92"/>
        <v>105091614.4888438</v>
      </c>
      <c r="W278" s="87">
        <f t="shared" si="93"/>
        <v>398159366.5176754</v>
      </c>
      <c r="X278" s="87">
        <f t="shared" si="94"/>
        <v>1657247992.1407096</v>
      </c>
      <c r="AV278" s="86">
        <v>42491</v>
      </c>
      <c r="AW278" s="76">
        <v>89.225615000000005</v>
      </c>
      <c r="AX278" s="76">
        <v>91.540999999999997</v>
      </c>
      <c r="AY278" s="76">
        <v>89.225615000000005</v>
      </c>
      <c r="AZ278" s="76">
        <v>91.540999999999997</v>
      </c>
      <c r="BA278" s="76">
        <v>90.071027000000001</v>
      </c>
      <c r="BB278" s="76">
        <v>88.786227999999994</v>
      </c>
      <c r="BC278" s="76">
        <v>91.169632000000007</v>
      </c>
      <c r="BD278" s="76">
        <v>92.828541000000001</v>
      </c>
      <c r="BE278" s="76">
        <v>94.591881999999998</v>
      </c>
      <c r="BF278" s="76">
        <v>91.220866000000001</v>
      </c>
      <c r="BG278" s="76">
        <v>91.518028999999999</v>
      </c>
      <c r="BH278" s="76">
        <v>82.524336000000005</v>
      </c>
      <c r="BI278" s="76">
        <v>89.593293000000003</v>
      </c>
      <c r="BJ278" s="76">
        <v>84.751024000000001</v>
      </c>
      <c r="BK278" s="76">
        <v>92.620724999999993</v>
      </c>
      <c r="BL278" s="76">
        <v>78.364913999999999</v>
      </c>
      <c r="BM278" s="76">
        <v>73.719448</v>
      </c>
      <c r="BN278" s="76">
        <v>87.782573999999997</v>
      </c>
      <c r="BO278" s="91">
        <f t="shared" si="95"/>
        <v>83.054654193428291</v>
      </c>
    </row>
    <row r="279" spans="1:67" hidden="1" x14ac:dyDescent="0.3">
      <c r="A279" s="97">
        <v>42522</v>
      </c>
      <c r="B279" s="84">
        <v>5625184441</v>
      </c>
      <c r="C279" s="84">
        <v>3558932624</v>
      </c>
      <c r="D279" s="84">
        <v>3514527315</v>
      </c>
      <c r="E279" s="84">
        <v>861313674</v>
      </c>
      <c r="F279" s="84">
        <v>671568296</v>
      </c>
      <c r="G279" s="84">
        <v>1889224104</v>
      </c>
      <c r="H279" s="84">
        <v>1831207423</v>
      </c>
      <c r="I279" s="84">
        <v>58016681</v>
      </c>
      <c r="J279" s="84">
        <v>92421241</v>
      </c>
      <c r="K279" s="84">
        <v>44405309</v>
      </c>
      <c r="L279" s="84">
        <v>329342455</v>
      </c>
      <c r="M279" s="84">
        <v>1308843683</v>
      </c>
      <c r="N279" s="84">
        <v>428065679</v>
      </c>
      <c r="P279" s="86">
        <v>42522</v>
      </c>
      <c r="Q279" s="87">
        <f t="shared" si="87"/>
        <v>6765408793.4394312</v>
      </c>
      <c r="R279" s="87">
        <f t="shared" si="88"/>
        <v>4280327929.1919079</v>
      </c>
      <c r="S279" s="87">
        <f t="shared" si="89"/>
        <v>1035901873.993188</v>
      </c>
      <c r="T279" s="87">
        <f t="shared" si="90"/>
        <v>807695125.87676859</v>
      </c>
      <c r="U279" s="87">
        <f t="shared" si="91"/>
        <v>2272169650.6198759</v>
      </c>
      <c r="V279" s="87">
        <f t="shared" si="92"/>
        <v>111155017.78121783</v>
      </c>
      <c r="W279" s="87">
        <f t="shared" si="93"/>
        <v>396100139.37851077</v>
      </c>
      <c r="X279" s="87">
        <f t="shared" si="94"/>
        <v>1574146173.3531542</v>
      </c>
      <c r="AV279" s="86">
        <v>42522</v>
      </c>
      <c r="AW279" s="76">
        <v>89.324027999999998</v>
      </c>
      <c r="AX279" s="76">
        <v>91.773848000000001</v>
      </c>
      <c r="AY279" s="76">
        <v>89.324027999999998</v>
      </c>
      <c r="AZ279" s="76">
        <v>91.773848000000001</v>
      </c>
      <c r="BA279" s="76">
        <v>90.315736999999999</v>
      </c>
      <c r="BB279" s="76">
        <v>89.100356000000005</v>
      </c>
      <c r="BC279" s="76">
        <v>91.354984999999999</v>
      </c>
      <c r="BD279" s="76">
        <v>93.050998000000007</v>
      </c>
      <c r="BE279" s="76">
        <v>94.780468999999997</v>
      </c>
      <c r="BF279" s="76">
        <v>91.312348999999998</v>
      </c>
      <c r="BG279" s="76">
        <v>91.815842000000004</v>
      </c>
      <c r="BH279" s="76">
        <v>82.235056999999998</v>
      </c>
      <c r="BI279" s="76">
        <v>88.322260999999997</v>
      </c>
      <c r="BJ279" s="76">
        <v>82.832104000000001</v>
      </c>
      <c r="BK279" s="76">
        <v>91.754759000000007</v>
      </c>
      <c r="BL279" s="76">
        <v>78.653302999999994</v>
      </c>
      <c r="BM279" s="76">
        <v>74.111697000000007</v>
      </c>
      <c r="BN279" s="76">
        <v>87.860412999999994</v>
      </c>
      <c r="BO279" s="91">
        <f t="shared" si="95"/>
        <v>83.146260820999728</v>
      </c>
    </row>
    <row r="280" spans="1:67" hidden="1" x14ac:dyDescent="0.3">
      <c r="A280" s="98">
        <v>42552</v>
      </c>
      <c r="B280" s="84">
        <v>5686558835</v>
      </c>
      <c r="C280" s="84">
        <v>3618355505</v>
      </c>
      <c r="D280" s="84">
        <v>3573809121</v>
      </c>
      <c r="E280" s="84">
        <v>873173067</v>
      </c>
      <c r="F280" s="84">
        <v>677650894</v>
      </c>
      <c r="G280" s="84">
        <v>1926500913</v>
      </c>
      <c r="H280" s="84">
        <v>1870304363</v>
      </c>
      <c r="I280" s="84">
        <v>56196550</v>
      </c>
      <c r="J280" s="84">
        <v>96484247</v>
      </c>
      <c r="K280" s="84">
        <v>44546384</v>
      </c>
      <c r="L280" s="84">
        <v>331656047</v>
      </c>
      <c r="M280" s="84">
        <v>1285759494</v>
      </c>
      <c r="N280" s="84">
        <v>450787789</v>
      </c>
      <c r="P280" s="86">
        <v>42552</v>
      </c>
      <c r="Q280" s="87">
        <f t="shared" si="87"/>
        <v>6821438885.712944</v>
      </c>
      <c r="R280" s="87">
        <f t="shared" si="88"/>
        <v>4340479305.7312136</v>
      </c>
      <c r="S280" s="87">
        <f t="shared" si="89"/>
        <v>1047434289.5268811</v>
      </c>
      <c r="T280" s="87">
        <f t="shared" si="90"/>
        <v>812891292.14992821</v>
      </c>
      <c r="U280" s="87">
        <f t="shared" si="91"/>
        <v>2310977275.1168041</v>
      </c>
      <c r="V280" s="87">
        <f t="shared" si="92"/>
        <v>115739837.2973191</v>
      </c>
      <c r="W280" s="87">
        <f t="shared" si="93"/>
        <v>397845431.89161247</v>
      </c>
      <c r="X280" s="87">
        <f t="shared" si="94"/>
        <v>1542361569.5424697</v>
      </c>
      <c r="AV280" s="86">
        <v>42552</v>
      </c>
      <c r="AW280" s="76">
        <v>89.556914000000006</v>
      </c>
      <c r="AX280" s="76">
        <v>91.930522999999994</v>
      </c>
      <c r="AY280" s="76">
        <v>89.556914000000006</v>
      </c>
      <c r="AZ280" s="76">
        <v>91.930522999999994</v>
      </c>
      <c r="BA280" s="76">
        <v>90.347007000000005</v>
      </c>
      <c r="BB280" s="76">
        <v>89.169532000000004</v>
      </c>
      <c r="BC280" s="76">
        <v>91.353842999999998</v>
      </c>
      <c r="BD280" s="76">
        <v>93.317515999999998</v>
      </c>
      <c r="BE280" s="76">
        <v>94.974594999999994</v>
      </c>
      <c r="BF280" s="76">
        <v>91.466177999999999</v>
      </c>
      <c r="BG280" s="76">
        <v>92.191565999999995</v>
      </c>
      <c r="BH280" s="76">
        <v>82.689457000000004</v>
      </c>
      <c r="BI280" s="76">
        <v>87.641171999999997</v>
      </c>
      <c r="BJ280" s="76">
        <v>81.678753</v>
      </c>
      <c r="BK280" s="76">
        <v>91.368932000000001</v>
      </c>
      <c r="BL280" s="76">
        <v>79.775835000000001</v>
      </c>
      <c r="BM280" s="76">
        <v>74.921228999999997</v>
      </c>
      <c r="BN280" s="76">
        <v>89.617480999999998</v>
      </c>
      <c r="BO280" s="91">
        <f t="shared" si="95"/>
        <v>83.363040119147357</v>
      </c>
    </row>
    <row r="281" spans="1:67" hidden="1" x14ac:dyDescent="0.3">
      <c r="A281" s="101">
        <v>42583</v>
      </c>
      <c r="B281" s="84">
        <v>5720542168</v>
      </c>
      <c r="C281" s="84">
        <v>3640639862</v>
      </c>
      <c r="D281" s="84">
        <v>3595937325</v>
      </c>
      <c r="E281" s="84">
        <v>884264475</v>
      </c>
      <c r="F281" s="84">
        <v>680871458</v>
      </c>
      <c r="G281" s="84">
        <v>1934410992</v>
      </c>
      <c r="H281" s="84">
        <v>1881023011</v>
      </c>
      <c r="I281" s="84">
        <v>53387981</v>
      </c>
      <c r="J281" s="84">
        <v>96390400</v>
      </c>
      <c r="K281" s="84">
        <v>44702537</v>
      </c>
      <c r="L281" s="84">
        <v>326942000</v>
      </c>
      <c r="M281" s="84">
        <v>1300702893</v>
      </c>
      <c r="N281" s="84">
        <v>452257413</v>
      </c>
      <c r="P281" s="86">
        <v>42583</v>
      </c>
      <c r="Q281" s="87">
        <f t="shared" si="87"/>
        <v>6842917373.723731</v>
      </c>
      <c r="R281" s="87">
        <f t="shared" si="88"/>
        <v>4354936478.3130054</v>
      </c>
      <c r="S281" s="87">
        <f t="shared" si="89"/>
        <v>1057757911.967234</v>
      </c>
      <c r="T281" s="87">
        <f t="shared" si="90"/>
        <v>814459013.21792471</v>
      </c>
      <c r="U281" s="87">
        <f t="shared" si="91"/>
        <v>2313944062.7018132</v>
      </c>
      <c r="V281" s="87">
        <f t="shared" si="92"/>
        <v>115302277.90468058</v>
      </c>
      <c r="W281" s="87">
        <f t="shared" si="93"/>
        <v>391088296.58049017</v>
      </c>
      <c r="X281" s="87">
        <f t="shared" si="94"/>
        <v>1555901899.3603928</v>
      </c>
      <c r="AV281" s="86">
        <v>42583</v>
      </c>
      <c r="AW281" s="76">
        <v>89.809332999999995</v>
      </c>
      <c r="AX281" s="76">
        <v>92.104715999999996</v>
      </c>
      <c r="AY281" s="76">
        <v>89.809332999999995</v>
      </c>
      <c r="AZ281" s="76">
        <v>92.104715999999996</v>
      </c>
      <c r="BA281" s="76">
        <v>90.697777000000002</v>
      </c>
      <c r="BB281" s="76">
        <v>89.234414999999998</v>
      </c>
      <c r="BC281" s="76">
        <v>91.949067999999997</v>
      </c>
      <c r="BD281" s="76">
        <v>93.337046000000001</v>
      </c>
      <c r="BE281" s="76">
        <v>95.116461999999999</v>
      </c>
      <c r="BF281" s="76">
        <v>92.307463999999996</v>
      </c>
      <c r="BG281" s="76">
        <v>91.830798000000001</v>
      </c>
      <c r="BH281" s="76">
        <v>83.167053999999993</v>
      </c>
      <c r="BI281" s="76">
        <v>87.948434000000006</v>
      </c>
      <c r="BJ281" s="76">
        <v>82.643715</v>
      </c>
      <c r="BK281" s="76">
        <v>91.264994000000002</v>
      </c>
      <c r="BL281" s="76">
        <v>80.353656999999998</v>
      </c>
      <c r="BM281" s="76">
        <v>75.752921999999998</v>
      </c>
      <c r="BN281" s="76">
        <v>89.680637000000004</v>
      </c>
      <c r="BO281" s="91">
        <f t="shared" si="95"/>
        <v>83.598001489341897</v>
      </c>
    </row>
    <row r="282" spans="1:67" hidden="1" x14ac:dyDescent="0.3">
      <c r="A282" s="102">
        <v>42614</v>
      </c>
      <c r="B282" s="84">
        <v>5701826279</v>
      </c>
      <c r="C282" s="84">
        <v>3691941288</v>
      </c>
      <c r="D282" s="84">
        <v>3647081021</v>
      </c>
      <c r="E282" s="84">
        <v>892987810</v>
      </c>
      <c r="F282" s="84">
        <v>687667056</v>
      </c>
      <c r="G282" s="84">
        <v>1970981674</v>
      </c>
      <c r="H282" s="84">
        <v>1920204237</v>
      </c>
      <c r="I282" s="84">
        <v>50777437</v>
      </c>
      <c r="J282" s="84">
        <v>95444481</v>
      </c>
      <c r="K282" s="84">
        <v>44860267</v>
      </c>
      <c r="L282" s="84">
        <v>328940463</v>
      </c>
      <c r="M282" s="84">
        <v>1229736361</v>
      </c>
      <c r="N282" s="84">
        <v>451208167</v>
      </c>
      <c r="P282" s="86">
        <v>42614</v>
      </c>
      <c r="Q282" s="87">
        <f t="shared" si="87"/>
        <v>6779133365.1819592</v>
      </c>
      <c r="R282" s="87">
        <f t="shared" si="88"/>
        <v>4389499283.7563543</v>
      </c>
      <c r="S282" s="87">
        <f t="shared" si="89"/>
        <v>1061709557.8249497</v>
      </c>
      <c r="T282" s="87">
        <f t="shared" si="90"/>
        <v>817595355.48032272</v>
      </c>
      <c r="U282" s="87">
        <f t="shared" si="91"/>
        <v>2343380344.2217417</v>
      </c>
      <c r="V282" s="87">
        <f t="shared" si="92"/>
        <v>113477828.68317297</v>
      </c>
      <c r="W282" s="87">
        <f t="shared" si="93"/>
        <v>391090706.51531541</v>
      </c>
      <c r="X282" s="87">
        <f t="shared" si="94"/>
        <v>1462083618.0043406</v>
      </c>
      <c r="AV282" s="86">
        <v>42614</v>
      </c>
      <c r="AW282" s="76">
        <v>90.357743999999997</v>
      </c>
      <c r="AX282" s="76">
        <v>92.543401000000003</v>
      </c>
      <c r="AY282" s="76">
        <v>90.357743999999997</v>
      </c>
      <c r="AZ282" s="76">
        <v>92.543401000000003</v>
      </c>
      <c r="BA282" s="76">
        <v>91.290023000000005</v>
      </c>
      <c r="BB282" s="76">
        <v>89.827534999999997</v>
      </c>
      <c r="BC282" s="76">
        <v>92.540565999999998</v>
      </c>
      <c r="BD282" s="76">
        <v>93.641227000000001</v>
      </c>
      <c r="BE282" s="76">
        <v>95.258701000000002</v>
      </c>
      <c r="BF282" s="76">
        <v>94.398482999999999</v>
      </c>
      <c r="BG282" s="76">
        <v>91.747084999999998</v>
      </c>
      <c r="BH282" s="76">
        <v>84.033161000000007</v>
      </c>
      <c r="BI282" s="76">
        <v>90.671335999999997</v>
      </c>
      <c r="BJ282" s="76">
        <v>87.792930999999996</v>
      </c>
      <c r="BK282" s="76">
        <v>92.470940999999996</v>
      </c>
      <c r="BL282" s="76">
        <v>80.127213999999995</v>
      </c>
      <c r="BM282" s="76">
        <v>75.368924000000007</v>
      </c>
      <c r="BN282" s="76">
        <v>89.773600000000002</v>
      </c>
      <c r="BO282" s="91">
        <f t="shared" si="95"/>
        <v>84.108483663781058</v>
      </c>
    </row>
    <row r="283" spans="1:67" hidden="1" x14ac:dyDescent="0.3">
      <c r="A283" s="103">
        <v>42644</v>
      </c>
      <c r="B283" s="84">
        <v>5773796748</v>
      </c>
      <c r="C283" s="84">
        <v>3718824493</v>
      </c>
      <c r="D283" s="84">
        <v>3673803981</v>
      </c>
      <c r="E283" s="84">
        <v>903167625</v>
      </c>
      <c r="F283" s="84">
        <v>692204793</v>
      </c>
      <c r="G283" s="84">
        <v>1979136154</v>
      </c>
      <c r="H283" s="84">
        <v>1925158376</v>
      </c>
      <c r="I283" s="84">
        <v>53977778</v>
      </c>
      <c r="J283" s="84">
        <v>99295409</v>
      </c>
      <c r="K283" s="84">
        <v>45020512</v>
      </c>
      <c r="L283" s="84">
        <v>333117596</v>
      </c>
      <c r="M283" s="84">
        <v>1252934441</v>
      </c>
      <c r="N283" s="84">
        <v>468920218</v>
      </c>
      <c r="P283" s="86">
        <v>42644</v>
      </c>
      <c r="Q283" s="87">
        <f t="shared" si="87"/>
        <v>6823289264.1970081</v>
      </c>
      <c r="R283" s="87">
        <f t="shared" si="88"/>
        <v>4394788446.1484308</v>
      </c>
      <c r="S283" s="87">
        <f t="shared" si="89"/>
        <v>1067334758.8079679</v>
      </c>
      <c r="T283" s="87">
        <f t="shared" si="90"/>
        <v>818025597.16683197</v>
      </c>
      <c r="U283" s="87">
        <f t="shared" si="91"/>
        <v>2338880127.1278067</v>
      </c>
      <c r="V283" s="87">
        <f t="shared" si="92"/>
        <v>117344154.59782843</v>
      </c>
      <c r="W283" s="87">
        <f t="shared" si="93"/>
        <v>393667774.55220467</v>
      </c>
      <c r="X283" s="87">
        <f t="shared" si="94"/>
        <v>1480678051.7480698</v>
      </c>
      <c r="AV283" s="86">
        <v>42644</v>
      </c>
      <c r="AW283" s="76">
        <v>90.906154000000001</v>
      </c>
      <c r="AX283" s="76">
        <v>92.802149</v>
      </c>
      <c r="AY283" s="76">
        <v>90.906154000000001</v>
      </c>
      <c r="AZ283" s="76">
        <v>92.802149</v>
      </c>
      <c r="BA283" s="76">
        <v>91.659428000000005</v>
      </c>
      <c r="BB283" s="76">
        <v>90.281018000000003</v>
      </c>
      <c r="BC283" s="76">
        <v>92.838078999999993</v>
      </c>
      <c r="BD283" s="76">
        <v>93.803050999999996</v>
      </c>
      <c r="BE283" s="76">
        <v>95.430837999999994</v>
      </c>
      <c r="BF283" s="76">
        <v>94.401127000000002</v>
      </c>
      <c r="BG283" s="76">
        <v>91.947683999999995</v>
      </c>
      <c r="BH283" s="76">
        <v>85.418342999999993</v>
      </c>
      <c r="BI283" s="76">
        <v>90.630084999999994</v>
      </c>
      <c r="BJ283" s="76">
        <v>87.779055999999997</v>
      </c>
      <c r="BK283" s="76">
        <v>92.412575000000004</v>
      </c>
      <c r="BL283" s="76">
        <v>82.351718000000005</v>
      </c>
      <c r="BM283" s="76">
        <v>78.613440999999995</v>
      </c>
      <c r="BN283" s="76">
        <v>89.930255000000002</v>
      </c>
      <c r="BO283" s="91">
        <f t="shared" si="95"/>
        <v>84.618964907381553</v>
      </c>
    </row>
    <row r="284" spans="1:67" hidden="1" x14ac:dyDescent="0.3">
      <c r="A284" s="104">
        <v>42675</v>
      </c>
      <c r="B284" s="84">
        <v>5880868629</v>
      </c>
      <c r="C284" s="84">
        <v>3830075376</v>
      </c>
      <c r="D284" s="84">
        <v>3784878763</v>
      </c>
      <c r="E284" s="84">
        <v>925427018</v>
      </c>
      <c r="F284" s="84">
        <v>699625114</v>
      </c>
      <c r="G284" s="84">
        <v>2063084974</v>
      </c>
      <c r="H284" s="84">
        <v>2009154164</v>
      </c>
      <c r="I284" s="84">
        <v>53930810</v>
      </c>
      <c r="J284" s="84">
        <v>96741657</v>
      </c>
      <c r="K284" s="84">
        <v>45196613</v>
      </c>
      <c r="L284" s="84">
        <v>328939638</v>
      </c>
      <c r="M284" s="84">
        <v>1243885184</v>
      </c>
      <c r="N284" s="84">
        <v>477968431</v>
      </c>
      <c r="P284" s="86">
        <v>42675</v>
      </c>
      <c r="Q284" s="87">
        <f t="shared" si="87"/>
        <v>6895913002.3361206</v>
      </c>
      <c r="R284" s="87">
        <f t="shared" si="88"/>
        <v>4491150585.313611</v>
      </c>
      <c r="S284" s="87">
        <f t="shared" si="89"/>
        <v>1085156735.9743078</v>
      </c>
      <c r="T284" s="87">
        <f t="shared" si="90"/>
        <v>820381175.76754498</v>
      </c>
      <c r="U284" s="87">
        <f t="shared" si="91"/>
        <v>2419175702.5441413</v>
      </c>
      <c r="V284" s="87">
        <f t="shared" si="92"/>
        <v>113439373.06881833</v>
      </c>
      <c r="W284" s="87">
        <f t="shared" si="93"/>
        <v>385714980.17864269</v>
      </c>
      <c r="X284" s="87">
        <f t="shared" si="94"/>
        <v>1458581130.5935326</v>
      </c>
      <c r="AV284" s="86">
        <v>42675</v>
      </c>
      <c r="AW284" s="76">
        <v>91.616833999999997</v>
      </c>
      <c r="AX284" s="76">
        <v>93.010424999999998</v>
      </c>
      <c r="AY284" s="76">
        <v>91.616833999999997</v>
      </c>
      <c r="AZ284" s="76">
        <v>93.010424999999998</v>
      </c>
      <c r="BA284" s="76">
        <v>91.774456000000001</v>
      </c>
      <c r="BB284" s="76">
        <v>90.557126999999994</v>
      </c>
      <c r="BC284" s="76">
        <v>92.815370000000001</v>
      </c>
      <c r="BD284" s="76">
        <v>94.093002999999996</v>
      </c>
      <c r="BE284" s="76">
        <v>95.598501999999996</v>
      </c>
      <c r="BF284" s="76">
        <v>94.401127000000002</v>
      </c>
      <c r="BG284" s="76">
        <v>92.452993000000006</v>
      </c>
      <c r="BH284" s="76">
        <v>87.584243000000001</v>
      </c>
      <c r="BI284" s="76">
        <v>91.290809999999993</v>
      </c>
      <c r="BJ284" s="76">
        <v>88.966955999999996</v>
      </c>
      <c r="BK284" s="76">
        <v>92.743705000000006</v>
      </c>
      <c r="BL284" s="76">
        <v>85.403273999999996</v>
      </c>
      <c r="BM284" s="76">
        <v>83.121253999999993</v>
      </c>
      <c r="BN284" s="76">
        <v>90.029567</v>
      </c>
      <c r="BO284" s="91">
        <f t="shared" si="95"/>
        <v>85.280493344503412</v>
      </c>
    </row>
    <row r="285" spans="1:67" hidden="1" x14ac:dyDescent="0.3">
      <c r="A285" s="85">
        <v>42705</v>
      </c>
      <c r="B285" s="84">
        <v>5860539984</v>
      </c>
      <c r="C285" s="84">
        <v>3830527268</v>
      </c>
      <c r="D285" s="84">
        <v>3785136341</v>
      </c>
      <c r="E285" s="84">
        <v>917767460</v>
      </c>
      <c r="F285" s="84">
        <v>705985041</v>
      </c>
      <c r="G285" s="84">
        <v>2059595339</v>
      </c>
      <c r="H285" s="84">
        <v>2004957119</v>
      </c>
      <c r="I285" s="84">
        <v>54638220</v>
      </c>
      <c r="J285" s="84">
        <v>101788501</v>
      </c>
      <c r="K285" s="84">
        <v>45390927</v>
      </c>
      <c r="L285" s="84">
        <v>347999717</v>
      </c>
      <c r="M285" s="84">
        <v>1178394662</v>
      </c>
      <c r="N285" s="84">
        <v>503618337</v>
      </c>
      <c r="P285" s="86">
        <v>42705</v>
      </c>
      <c r="Q285" s="87">
        <f t="shared" si="87"/>
        <v>6840552060.1244898</v>
      </c>
      <c r="R285" s="87">
        <f t="shared" si="88"/>
        <v>4471076260.2111158</v>
      </c>
      <c r="S285" s="87">
        <f t="shared" si="89"/>
        <v>1071238504.7040097</v>
      </c>
      <c r="T285" s="87">
        <f t="shared" si="90"/>
        <v>824041374.99518549</v>
      </c>
      <c r="U285" s="87">
        <f t="shared" si="91"/>
        <v>2404005292.6323056</v>
      </c>
      <c r="V285" s="87">
        <f t="shared" si="92"/>
        <v>118809792.63233258</v>
      </c>
      <c r="W285" s="87">
        <f t="shared" si="93"/>
        <v>406192976.67897105</v>
      </c>
      <c r="X285" s="87">
        <f t="shared" si="94"/>
        <v>1375448346.8743453</v>
      </c>
      <c r="AV285" s="86">
        <v>42705</v>
      </c>
      <c r="AW285" s="76">
        <v>92.039034999999998</v>
      </c>
      <c r="AX285" s="76">
        <v>93.425338999999994</v>
      </c>
      <c r="AY285" s="76">
        <v>92.039034999999998</v>
      </c>
      <c r="AZ285" s="76">
        <v>93.425338999999994</v>
      </c>
      <c r="BA285" s="76">
        <v>92.092185999999998</v>
      </c>
      <c r="BB285" s="76">
        <v>91.045767999999995</v>
      </c>
      <c r="BC285" s="76">
        <v>92.986956000000006</v>
      </c>
      <c r="BD285" s="76">
        <v>94.593040999999999</v>
      </c>
      <c r="BE285" s="76">
        <v>95.802299000000005</v>
      </c>
      <c r="BF285" s="76">
        <v>94.401127000000002</v>
      </c>
      <c r="BG285" s="76">
        <v>93.411981999999995</v>
      </c>
      <c r="BH285" s="76">
        <v>88.028030999999999</v>
      </c>
      <c r="BI285" s="76">
        <v>92.173192999999998</v>
      </c>
      <c r="BJ285" s="76">
        <v>89.264403999999999</v>
      </c>
      <c r="BK285" s="76">
        <v>93.991793999999999</v>
      </c>
      <c r="BL285" s="76">
        <v>85.588989999999995</v>
      </c>
      <c r="BM285" s="76">
        <v>83.298911000000004</v>
      </c>
      <c r="BN285" s="76">
        <v>90.231621000000004</v>
      </c>
      <c r="BO285" s="91">
        <f t="shared" si="95"/>
        <v>85.673494368425949</v>
      </c>
    </row>
    <row r="286" spans="1:67" hidden="1" x14ac:dyDescent="0.3">
      <c r="A286" s="92">
        <v>42736</v>
      </c>
      <c r="B286" s="84">
        <v>5877880032</v>
      </c>
      <c r="C286" s="84">
        <v>3829650013</v>
      </c>
      <c r="D286" s="84">
        <v>3784051293</v>
      </c>
      <c r="E286" s="84">
        <v>916776324</v>
      </c>
      <c r="F286" s="84">
        <v>711737936</v>
      </c>
      <c r="G286" s="84">
        <v>2055562920</v>
      </c>
      <c r="H286" s="84">
        <v>2000736485</v>
      </c>
      <c r="I286" s="84">
        <v>54826435</v>
      </c>
      <c r="J286" s="84">
        <v>99974113</v>
      </c>
      <c r="K286" s="84">
        <v>45598720</v>
      </c>
      <c r="L286" s="84">
        <v>341600671</v>
      </c>
      <c r="M286" s="84">
        <v>1222335240</v>
      </c>
      <c r="N286" s="84">
        <v>484294108</v>
      </c>
      <c r="P286" s="86">
        <v>42736</v>
      </c>
      <c r="Q286" s="87">
        <f t="shared" si="87"/>
        <v>6746094695.4930782</v>
      </c>
      <c r="R286" s="87">
        <f t="shared" si="88"/>
        <v>4395323058.2529688</v>
      </c>
      <c r="S286" s="87">
        <f t="shared" si="89"/>
        <v>1052192263.6426554</v>
      </c>
      <c r="T286" s="87">
        <f t="shared" si="90"/>
        <v>816867899.39417255</v>
      </c>
      <c r="U286" s="87">
        <f t="shared" si="91"/>
        <v>2359187672.318975</v>
      </c>
      <c r="V286" s="87">
        <f t="shared" si="92"/>
        <v>114741170.23896509</v>
      </c>
      <c r="W286" s="87">
        <f t="shared" si="93"/>
        <v>392058099.5297823</v>
      </c>
      <c r="X286" s="87">
        <f t="shared" si="94"/>
        <v>1402884923.4393933</v>
      </c>
      <c r="AV286" s="86">
        <v>42736</v>
      </c>
      <c r="AW286" s="76">
        <v>93.603881999999999</v>
      </c>
      <c r="AX286" s="76">
        <v>93.966137000000003</v>
      </c>
      <c r="AY286" s="76">
        <v>93.603881999999999</v>
      </c>
      <c r="AZ286" s="76">
        <v>93.966137000000003</v>
      </c>
      <c r="BA286" s="76">
        <v>92.946588000000006</v>
      </c>
      <c r="BB286" s="76">
        <v>92.142296999999999</v>
      </c>
      <c r="BC286" s="76">
        <v>93.634321999999997</v>
      </c>
      <c r="BD286" s="76">
        <v>94.859153000000006</v>
      </c>
      <c r="BE286" s="76">
        <v>96.080271999999994</v>
      </c>
      <c r="BF286" s="76">
        <v>94.859566999999998</v>
      </c>
      <c r="BG286" s="76">
        <v>93.606294000000005</v>
      </c>
      <c r="BH286" s="76">
        <v>92.555170000000004</v>
      </c>
      <c r="BI286" s="76">
        <v>91.359571000000003</v>
      </c>
      <c r="BJ286" s="76">
        <v>86.054830999999993</v>
      </c>
      <c r="BK286" s="76">
        <v>94.676143999999994</v>
      </c>
      <c r="BL286" s="76">
        <v>93.258668</v>
      </c>
      <c r="BM286" s="76">
        <v>93.853853000000001</v>
      </c>
      <c r="BN286" s="76">
        <v>92.052060999999995</v>
      </c>
      <c r="BO286" s="91">
        <f t="shared" si="95"/>
        <v>87.130114493158345</v>
      </c>
    </row>
    <row r="287" spans="1:67" hidden="1" x14ac:dyDescent="0.3">
      <c r="A287" s="93">
        <v>42767</v>
      </c>
      <c r="B287" s="84">
        <v>5897911994</v>
      </c>
      <c r="C287" s="84">
        <v>3841475671</v>
      </c>
      <c r="D287" s="84">
        <v>3795657605</v>
      </c>
      <c r="E287" s="84">
        <v>919535187</v>
      </c>
      <c r="F287" s="84">
        <v>714313915</v>
      </c>
      <c r="G287" s="84">
        <v>2061807030</v>
      </c>
      <c r="H287" s="84">
        <v>2008412685</v>
      </c>
      <c r="I287" s="84">
        <v>53394345</v>
      </c>
      <c r="J287" s="84">
        <v>100001473</v>
      </c>
      <c r="K287" s="84">
        <v>45818066</v>
      </c>
      <c r="L287" s="84">
        <v>339769723</v>
      </c>
      <c r="M287" s="84">
        <v>1242304481</v>
      </c>
      <c r="N287" s="84">
        <v>474362119</v>
      </c>
      <c r="P287" s="86">
        <v>42767</v>
      </c>
      <c r="Q287" s="87">
        <f t="shared" si="87"/>
        <v>6730194552.6392431</v>
      </c>
      <c r="R287" s="87">
        <f t="shared" si="88"/>
        <v>4383564668.5406246</v>
      </c>
      <c r="S287" s="87">
        <f t="shared" si="89"/>
        <v>1049295193.4181588</v>
      </c>
      <c r="T287" s="87">
        <f t="shared" si="90"/>
        <v>815114166.58948064</v>
      </c>
      <c r="U287" s="87">
        <f t="shared" si="91"/>
        <v>2352758477.2400551</v>
      </c>
      <c r="V287" s="87">
        <f t="shared" si="92"/>
        <v>114113158.94933315</v>
      </c>
      <c r="W287" s="87">
        <f t="shared" si="93"/>
        <v>387716253.00829214</v>
      </c>
      <c r="X287" s="87">
        <f t="shared" si="94"/>
        <v>1417612005.6133754</v>
      </c>
      <c r="AV287" s="86">
        <v>42767</v>
      </c>
      <c r="AW287" s="76">
        <v>94.144779999999997</v>
      </c>
      <c r="AX287" s="76">
        <v>94.684254999999993</v>
      </c>
      <c r="AY287" s="76">
        <v>94.144779999999997</v>
      </c>
      <c r="AZ287" s="76">
        <v>94.684254999999993</v>
      </c>
      <c r="BA287" s="76">
        <v>93.973676999999995</v>
      </c>
      <c r="BB287" s="76">
        <v>93.064929000000006</v>
      </c>
      <c r="BC287" s="76">
        <v>94.750729000000007</v>
      </c>
      <c r="BD287" s="76">
        <v>95.306646999999998</v>
      </c>
      <c r="BE287" s="76">
        <v>96.39179</v>
      </c>
      <c r="BF287" s="76">
        <v>95.165704000000005</v>
      </c>
      <c r="BG287" s="76">
        <v>94.237111999999996</v>
      </c>
      <c r="BH287" s="76">
        <v>92.584186000000003</v>
      </c>
      <c r="BI287" s="76">
        <v>90.501785999999996</v>
      </c>
      <c r="BJ287" s="76">
        <v>83.565315999999996</v>
      </c>
      <c r="BK287" s="76">
        <v>94.838531000000003</v>
      </c>
      <c r="BL287" s="76">
        <v>93.809484999999995</v>
      </c>
      <c r="BM287" s="76">
        <v>94.308132999999998</v>
      </c>
      <c r="BN287" s="76">
        <v>92.798585000000003</v>
      </c>
      <c r="BO287" s="91">
        <f t="shared" si="95"/>
        <v>87.633603276552179</v>
      </c>
    </row>
    <row r="288" spans="1:67" hidden="1" x14ac:dyDescent="0.3">
      <c r="A288" s="94">
        <v>42795</v>
      </c>
      <c r="B288" s="84">
        <v>5937867673</v>
      </c>
      <c r="C288" s="84">
        <v>3891992947</v>
      </c>
      <c r="D288" s="84">
        <v>3845945568</v>
      </c>
      <c r="E288" s="84">
        <v>924744537</v>
      </c>
      <c r="F288" s="84">
        <v>721422331</v>
      </c>
      <c r="G288" s="84">
        <v>2091118754</v>
      </c>
      <c r="H288" s="84">
        <v>2037790679</v>
      </c>
      <c r="I288" s="84">
        <v>53328075</v>
      </c>
      <c r="J288" s="84">
        <v>108659946</v>
      </c>
      <c r="K288" s="84">
        <v>46047379</v>
      </c>
      <c r="L288" s="84">
        <v>345843146</v>
      </c>
      <c r="M288" s="84">
        <v>1220443589</v>
      </c>
      <c r="N288" s="84">
        <v>479587991</v>
      </c>
      <c r="P288" s="86">
        <v>42795</v>
      </c>
      <c r="Q288" s="87">
        <f t="shared" si="87"/>
        <v>6734463281.5802593</v>
      </c>
      <c r="R288" s="87">
        <f t="shared" si="88"/>
        <v>4414123897.1899271</v>
      </c>
      <c r="S288" s="87">
        <f t="shared" si="89"/>
        <v>1048803791.5674914</v>
      </c>
      <c r="T288" s="87">
        <f t="shared" si="90"/>
        <v>818204861.77606666</v>
      </c>
      <c r="U288" s="87">
        <f t="shared" si="91"/>
        <v>2371653132.3645854</v>
      </c>
      <c r="V288" s="87">
        <f t="shared" si="92"/>
        <v>123237238.82276784</v>
      </c>
      <c r="W288" s="87">
        <f t="shared" si="93"/>
        <v>392239789.80092043</v>
      </c>
      <c r="X288" s="87">
        <f t="shared" si="94"/>
        <v>1384172398.2387118</v>
      </c>
      <c r="AV288" s="86">
        <v>42795</v>
      </c>
      <c r="AW288" s="76">
        <v>94.722488999999996</v>
      </c>
      <c r="AX288" s="76">
        <v>95.226518999999996</v>
      </c>
      <c r="AY288" s="76">
        <v>94.722488999999996</v>
      </c>
      <c r="AZ288" s="76">
        <v>95.226518999999996</v>
      </c>
      <c r="BA288" s="76">
        <v>94.703344000000001</v>
      </c>
      <c r="BB288" s="76">
        <v>93.777575999999996</v>
      </c>
      <c r="BC288" s="76">
        <v>95.494951</v>
      </c>
      <c r="BD288" s="76">
        <v>95.684764999999999</v>
      </c>
      <c r="BE288" s="76">
        <v>96.631107</v>
      </c>
      <c r="BF288" s="76">
        <v>95.177153000000004</v>
      </c>
      <c r="BG288" s="76">
        <v>94.871314999999996</v>
      </c>
      <c r="BH288" s="76">
        <v>93.263647000000006</v>
      </c>
      <c r="BI288" s="76">
        <v>92.488776999999999</v>
      </c>
      <c r="BJ288" s="76">
        <v>88.419617000000002</v>
      </c>
      <c r="BK288" s="76">
        <v>95.032854</v>
      </c>
      <c r="BL288" s="76">
        <v>93.719586000000007</v>
      </c>
      <c r="BM288" s="76">
        <v>93.988570999999993</v>
      </c>
      <c r="BN288" s="76">
        <v>93.174278000000001</v>
      </c>
      <c r="BO288" s="91">
        <f t="shared" si="95"/>
        <v>88.171357162803687</v>
      </c>
    </row>
    <row r="289" spans="1:67" hidden="1" x14ac:dyDescent="0.3">
      <c r="A289" s="95">
        <v>42826</v>
      </c>
      <c r="B289" s="84">
        <v>6076471600</v>
      </c>
      <c r="C289" s="84">
        <v>3946856638</v>
      </c>
      <c r="D289" s="84">
        <v>3900569033</v>
      </c>
      <c r="E289" s="84">
        <v>932430539</v>
      </c>
      <c r="F289" s="84">
        <v>723788444</v>
      </c>
      <c r="G289" s="84">
        <v>2130240378</v>
      </c>
      <c r="H289" s="84">
        <v>2077528435</v>
      </c>
      <c r="I289" s="84">
        <v>52711943</v>
      </c>
      <c r="J289" s="84">
        <v>114109672</v>
      </c>
      <c r="K289" s="84">
        <v>46287605</v>
      </c>
      <c r="L289" s="84">
        <v>345719260</v>
      </c>
      <c r="M289" s="84">
        <v>1297328379</v>
      </c>
      <c r="N289" s="84">
        <v>486567323</v>
      </c>
      <c r="P289" s="86">
        <v>42826</v>
      </c>
      <c r="Q289" s="87">
        <f t="shared" si="87"/>
        <v>6883200003.8212166</v>
      </c>
      <c r="R289" s="87">
        <f t="shared" si="88"/>
        <v>4470851739.9741306</v>
      </c>
      <c r="S289" s="87">
        <f t="shared" si="89"/>
        <v>1056222477.7958015</v>
      </c>
      <c r="T289" s="87">
        <f t="shared" si="90"/>
        <v>819880507.71216512</v>
      </c>
      <c r="U289" s="87">
        <f t="shared" si="91"/>
        <v>2413056711.725553</v>
      </c>
      <c r="V289" s="87">
        <f t="shared" si="92"/>
        <v>129259173.16003546</v>
      </c>
      <c r="W289" s="87">
        <f t="shared" si="93"/>
        <v>391617861.21950573</v>
      </c>
      <c r="X289" s="87">
        <f t="shared" si="94"/>
        <v>1469565117.9033194</v>
      </c>
      <c r="AV289" s="86">
        <v>42826</v>
      </c>
      <c r="AW289" s="76">
        <v>94.838932999999997</v>
      </c>
      <c r="AX289" s="76">
        <v>95.654829000000007</v>
      </c>
      <c r="AY289" s="76">
        <v>94.838932999999997</v>
      </c>
      <c r="AZ289" s="76">
        <v>95.654829000000007</v>
      </c>
      <c r="BA289" s="76">
        <v>95.275811000000004</v>
      </c>
      <c r="BB289" s="76">
        <v>94.378879999999995</v>
      </c>
      <c r="BC289" s="76">
        <v>96.042759000000004</v>
      </c>
      <c r="BD289" s="76">
        <v>95.986807999999996</v>
      </c>
      <c r="BE289" s="76">
        <v>96.814318</v>
      </c>
      <c r="BF289" s="76">
        <v>95.186149</v>
      </c>
      <c r="BG289" s="76">
        <v>95.386128999999997</v>
      </c>
      <c r="BH289" s="76">
        <v>92.477661999999995</v>
      </c>
      <c r="BI289" s="76">
        <v>94.220974999999996</v>
      </c>
      <c r="BJ289" s="76">
        <v>91.537476999999996</v>
      </c>
      <c r="BK289" s="76">
        <v>95.898723000000004</v>
      </c>
      <c r="BL289" s="76">
        <v>91.451884000000007</v>
      </c>
      <c r="BM289" s="76">
        <v>90.286390999999995</v>
      </c>
      <c r="BN289" s="76">
        <v>93.814663999999993</v>
      </c>
      <c r="BO289" s="91">
        <f t="shared" si="95"/>
        <v>88.279747742716182</v>
      </c>
    </row>
    <row r="290" spans="1:67" hidden="1" x14ac:dyDescent="0.3">
      <c r="A290" s="96">
        <v>42856</v>
      </c>
      <c r="B290" s="84">
        <v>6123651268</v>
      </c>
      <c r="C290" s="84">
        <v>3964396220</v>
      </c>
      <c r="D290" s="84">
        <v>3917861176</v>
      </c>
      <c r="E290" s="84">
        <v>938652224</v>
      </c>
      <c r="F290" s="84">
        <v>729388507</v>
      </c>
      <c r="G290" s="84">
        <v>2139585168</v>
      </c>
      <c r="H290" s="84">
        <v>2086237201</v>
      </c>
      <c r="I290" s="84">
        <v>53347967</v>
      </c>
      <c r="J290" s="84">
        <v>110235277</v>
      </c>
      <c r="K290" s="84">
        <v>46535044</v>
      </c>
      <c r="L290" s="84">
        <v>338498610</v>
      </c>
      <c r="M290" s="84">
        <v>1328132101</v>
      </c>
      <c r="N290" s="84">
        <v>492624337</v>
      </c>
      <c r="P290" s="86">
        <v>42856</v>
      </c>
      <c r="Q290" s="87">
        <f t="shared" si="87"/>
        <v>6944950381.7973213</v>
      </c>
      <c r="R290" s="87">
        <f t="shared" si="88"/>
        <v>4496097807.7834034</v>
      </c>
      <c r="S290" s="87">
        <f t="shared" si="89"/>
        <v>1064543494.7461977</v>
      </c>
      <c r="T290" s="87">
        <f t="shared" si="90"/>
        <v>827213498.69138706</v>
      </c>
      <c r="U290" s="87">
        <f t="shared" si="91"/>
        <v>2426544585.750484</v>
      </c>
      <c r="V290" s="87">
        <f t="shared" si="92"/>
        <v>125019942.44664481</v>
      </c>
      <c r="W290" s="87">
        <f t="shared" si="93"/>
        <v>383897767.50385696</v>
      </c>
      <c r="X290" s="87">
        <f t="shared" si="94"/>
        <v>1506260095.201298</v>
      </c>
      <c r="AV290" s="86">
        <v>42856</v>
      </c>
      <c r="AW290" s="76">
        <v>94.725493999999998</v>
      </c>
      <c r="AX290" s="76">
        <v>95.918104</v>
      </c>
      <c r="AY290" s="76">
        <v>94.725493999999998</v>
      </c>
      <c r="AZ290" s="76">
        <v>95.918104</v>
      </c>
      <c r="BA290" s="76">
        <v>95.732579999999999</v>
      </c>
      <c r="BB290" s="76">
        <v>94.808510999999996</v>
      </c>
      <c r="BC290" s="76">
        <v>96.522734</v>
      </c>
      <c r="BD290" s="76">
        <v>96.080603999999994</v>
      </c>
      <c r="BE290" s="76">
        <v>97.014381999999998</v>
      </c>
      <c r="BF290" s="76">
        <v>95.237285</v>
      </c>
      <c r="BG290" s="76">
        <v>95.384133000000006</v>
      </c>
      <c r="BH290" s="76">
        <v>91.274846999999994</v>
      </c>
      <c r="BI290" s="76">
        <v>95.357299999999995</v>
      </c>
      <c r="BJ290" s="76">
        <v>93.517739000000006</v>
      </c>
      <c r="BK290" s="76">
        <v>96.507411000000005</v>
      </c>
      <c r="BL290" s="76">
        <v>88.872703000000001</v>
      </c>
      <c r="BM290" s="76">
        <v>85.577869000000007</v>
      </c>
      <c r="BN290" s="76">
        <v>95.552256</v>
      </c>
      <c r="BO290" s="91">
        <f t="shared" si="95"/>
        <v>88.174154333054091</v>
      </c>
    </row>
    <row r="291" spans="1:67" hidden="1" x14ac:dyDescent="0.3">
      <c r="A291" s="97">
        <v>42887</v>
      </c>
      <c r="B291" s="84">
        <v>6127995349</v>
      </c>
      <c r="C291" s="84">
        <v>4006842127</v>
      </c>
      <c r="D291" s="84">
        <v>3960055981</v>
      </c>
      <c r="E291" s="84">
        <v>952032510</v>
      </c>
      <c r="F291" s="84">
        <v>733766826</v>
      </c>
      <c r="G291" s="84">
        <v>2164279904</v>
      </c>
      <c r="H291" s="84">
        <v>2111476817</v>
      </c>
      <c r="I291" s="84">
        <v>52803087</v>
      </c>
      <c r="J291" s="84">
        <v>109976741</v>
      </c>
      <c r="K291" s="84">
        <v>46786146</v>
      </c>
      <c r="L291" s="84">
        <v>336590065</v>
      </c>
      <c r="M291" s="84">
        <v>1291006167</v>
      </c>
      <c r="N291" s="84">
        <v>493556990</v>
      </c>
      <c r="P291" s="86">
        <v>42887</v>
      </c>
      <c r="Q291" s="87">
        <f t="shared" si="87"/>
        <v>6932448464.9395285</v>
      </c>
      <c r="R291" s="87">
        <f t="shared" si="88"/>
        <v>4532840671.478157</v>
      </c>
      <c r="S291" s="87">
        <f t="shared" si="89"/>
        <v>1077010659.5461168</v>
      </c>
      <c r="T291" s="87">
        <f t="shared" si="90"/>
        <v>830092129.1262635</v>
      </c>
      <c r="U291" s="87">
        <f t="shared" si="91"/>
        <v>2448395934.34624</v>
      </c>
      <c r="V291" s="87">
        <f t="shared" si="92"/>
        <v>124413947.123657</v>
      </c>
      <c r="W291" s="87">
        <f t="shared" si="93"/>
        <v>380775954.70171529</v>
      </c>
      <c r="X291" s="87">
        <f t="shared" si="94"/>
        <v>1460483112.4924233</v>
      </c>
      <c r="AV291" s="86">
        <v>42887</v>
      </c>
      <c r="AW291" s="76">
        <v>94.963639999999998</v>
      </c>
      <c r="AX291" s="76">
        <v>96.210052000000005</v>
      </c>
      <c r="AY291" s="76">
        <v>94.963639999999998</v>
      </c>
      <c r="AZ291" s="76">
        <v>96.210052000000005</v>
      </c>
      <c r="BA291" s="76">
        <v>96.035398999999998</v>
      </c>
      <c r="BB291" s="76">
        <v>95.251696999999993</v>
      </c>
      <c r="BC291" s="76">
        <v>96.705526000000006</v>
      </c>
      <c r="BD291" s="76">
        <v>96.363031000000007</v>
      </c>
      <c r="BE291" s="76">
        <v>97.219206</v>
      </c>
      <c r="BF291" s="76">
        <v>95.300787999999997</v>
      </c>
      <c r="BG291" s="76">
        <v>95.814051000000006</v>
      </c>
      <c r="BH291" s="76">
        <v>91.356662</v>
      </c>
      <c r="BI291" s="76">
        <v>95.760949999999994</v>
      </c>
      <c r="BJ291" s="76">
        <v>94.174347999999995</v>
      </c>
      <c r="BK291" s="76">
        <v>96.752908000000005</v>
      </c>
      <c r="BL291" s="76">
        <v>88.765148999999994</v>
      </c>
      <c r="BM291" s="76">
        <v>85.375636</v>
      </c>
      <c r="BN291" s="76">
        <v>95.636643000000007</v>
      </c>
      <c r="BO291" s="91">
        <f t="shared" si="95"/>
        <v>88.395829842688272</v>
      </c>
    </row>
    <row r="292" spans="1:67" hidden="1" x14ac:dyDescent="0.3">
      <c r="A292" s="98">
        <v>42917</v>
      </c>
      <c r="B292" s="84">
        <v>6059171096</v>
      </c>
      <c r="C292" s="84">
        <v>4030612968</v>
      </c>
      <c r="D292" s="84">
        <v>3995567126</v>
      </c>
      <c r="E292" s="84">
        <v>961776593</v>
      </c>
      <c r="F292" s="84">
        <v>739552994</v>
      </c>
      <c r="G292" s="84">
        <v>2181924420</v>
      </c>
      <c r="H292" s="84">
        <v>2128229175</v>
      </c>
      <c r="I292" s="84">
        <v>53695245</v>
      </c>
      <c r="J292" s="84">
        <v>112313119</v>
      </c>
      <c r="K292" s="84">
        <v>35045842</v>
      </c>
      <c r="L292" s="84">
        <v>335518594</v>
      </c>
      <c r="M292" s="84">
        <v>1209426427</v>
      </c>
      <c r="N292" s="84">
        <v>483613107</v>
      </c>
      <c r="P292" s="86">
        <v>42917</v>
      </c>
      <c r="Q292" s="87">
        <f t="shared" si="87"/>
        <v>6828766967.4449949</v>
      </c>
      <c r="R292" s="87">
        <f t="shared" si="88"/>
        <v>4542554791.4638109</v>
      </c>
      <c r="S292" s="87">
        <f t="shared" si="89"/>
        <v>1083935100.0792716</v>
      </c>
      <c r="T292" s="87">
        <f t="shared" si="90"/>
        <v>833486128.06728482</v>
      </c>
      <c r="U292" s="87">
        <f t="shared" si="91"/>
        <v>2459058040.8917336</v>
      </c>
      <c r="V292" s="87">
        <f t="shared" si="92"/>
        <v>126578389.17013457</v>
      </c>
      <c r="W292" s="87">
        <f t="shared" si="93"/>
        <v>378133948.58305359</v>
      </c>
      <c r="X292" s="87">
        <f t="shared" si="94"/>
        <v>1363039779.4353065</v>
      </c>
      <c r="AV292" s="86">
        <v>42917</v>
      </c>
      <c r="AW292" s="76">
        <v>95.322736000000006</v>
      </c>
      <c r="AX292" s="76">
        <v>96.467770000000002</v>
      </c>
      <c r="AY292" s="76">
        <v>95.322736000000006</v>
      </c>
      <c r="AZ292" s="76">
        <v>96.467770000000002</v>
      </c>
      <c r="BA292" s="76">
        <v>96.148066999999998</v>
      </c>
      <c r="BB292" s="76">
        <v>95.634984000000003</v>
      </c>
      <c r="BC292" s="76">
        <v>96.586793999999998</v>
      </c>
      <c r="BD292" s="76">
        <v>96.747794999999996</v>
      </c>
      <c r="BE292" s="76">
        <v>97.407791000000003</v>
      </c>
      <c r="BF292" s="76">
        <v>95.417432000000005</v>
      </c>
      <c r="BG292" s="76">
        <v>96.483208000000005</v>
      </c>
      <c r="BH292" s="76">
        <v>92.009997999999996</v>
      </c>
      <c r="BI292" s="76">
        <v>98.142951999999994</v>
      </c>
      <c r="BJ292" s="76">
        <v>99.535021999999998</v>
      </c>
      <c r="BK292" s="76">
        <v>97.272615999999999</v>
      </c>
      <c r="BL292" s="76">
        <v>88.401325</v>
      </c>
      <c r="BM292" s="76">
        <v>84.711467999999996</v>
      </c>
      <c r="BN292" s="76">
        <v>95.881698999999998</v>
      </c>
      <c r="BO292" s="91">
        <f t="shared" si="95"/>
        <v>88.730090291352525</v>
      </c>
    </row>
    <row r="293" spans="1:67" hidden="1" x14ac:dyDescent="0.3">
      <c r="A293" s="101">
        <v>42948</v>
      </c>
      <c r="B293" s="84">
        <v>6180257439</v>
      </c>
      <c r="C293" s="84">
        <v>4078083611</v>
      </c>
      <c r="D293" s="84">
        <v>4042834936</v>
      </c>
      <c r="E293" s="84">
        <v>970674315</v>
      </c>
      <c r="F293" s="84">
        <v>743731532</v>
      </c>
      <c r="G293" s="84">
        <v>2215681379</v>
      </c>
      <c r="H293" s="84">
        <v>2164437477</v>
      </c>
      <c r="I293" s="84">
        <v>51243902</v>
      </c>
      <c r="J293" s="84">
        <v>112747710</v>
      </c>
      <c r="K293" s="84">
        <v>35248675</v>
      </c>
      <c r="L293" s="84">
        <v>335544247</v>
      </c>
      <c r="M293" s="84">
        <v>1276031627</v>
      </c>
      <c r="N293" s="84">
        <v>490597954</v>
      </c>
      <c r="P293" s="86">
        <v>42948</v>
      </c>
      <c r="Q293" s="87">
        <f t="shared" si="87"/>
        <v>6930983826.3358631</v>
      </c>
      <c r="R293" s="87">
        <f t="shared" si="88"/>
        <v>4573455366.4256105</v>
      </c>
      <c r="S293" s="87">
        <f t="shared" si="89"/>
        <v>1088583775.7258906</v>
      </c>
      <c r="T293" s="87">
        <f t="shared" si="90"/>
        <v>834073866.7129159</v>
      </c>
      <c r="U293" s="87">
        <f t="shared" si="91"/>
        <v>2484823966.2727327</v>
      </c>
      <c r="V293" s="87">
        <f t="shared" si="92"/>
        <v>126443366.18327822</v>
      </c>
      <c r="W293" s="87">
        <f t="shared" si="93"/>
        <v>376303377.63945144</v>
      </c>
      <c r="X293" s="87">
        <f t="shared" si="94"/>
        <v>1431033360.0053189</v>
      </c>
      <c r="AV293" s="86">
        <v>42948</v>
      </c>
      <c r="AW293" s="76">
        <v>95.793768</v>
      </c>
      <c r="AX293" s="76">
        <v>96.712676999999999</v>
      </c>
      <c r="AY293" s="76">
        <v>95.793768</v>
      </c>
      <c r="AZ293" s="76">
        <v>96.712676999999999</v>
      </c>
      <c r="BA293" s="76">
        <v>96.602616999999995</v>
      </c>
      <c r="BB293" s="76">
        <v>95.991444000000001</v>
      </c>
      <c r="BC293" s="76">
        <v>97.125218000000004</v>
      </c>
      <c r="BD293" s="76">
        <v>96.809077000000002</v>
      </c>
      <c r="BE293" s="76">
        <v>97.610686999999999</v>
      </c>
      <c r="BF293" s="76">
        <v>96.579245999999998</v>
      </c>
      <c r="BG293" s="76">
        <v>96.057976999999994</v>
      </c>
      <c r="BH293" s="76">
        <v>93.134040999999996</v>
      </c>
      <c r="BI293" s="76">
        <v>100.165263</v>
      </c>
      <c r="BJ293" s="76">
        <v>103.985426</v>
      </c>
      <c r="BK293" s="76">
        <v>97.776861999999994</v>
      </c>
      <c r="BL293" s="76">
        <v>88.996820999999997</v>
      </c>
      <c r="BM293" s="76">
        <v>85.391346999999996</v>
      </c>
      <c r="BN293" s="76">
        <v>96.306126000000006</v>
      </c>
      <c r="BO293" s="91">
        <f t="shared" si="95"/>
        <v>89.16854509913432</v>
      </c>
    </row>
    <row r="294" spans="1:67" hidden="1" x14ac:dyDescent="0.3">
      <c r="A294" s="102">
        <v>42979</v>
      </c>
      <c r="B294" s="84">
        <v>6224329968</v>
      </c>
      <c r="C294" s="84">
        <v>4112564642</v>
      </c>
      <c r="D294" s="84">
        <v>4077122388</v>
      </c>
      <c r="E294" s="84">
        <v>974959071</v>
      </c>
      <c r="F294" s="84">
        <v>749539490</v>
      </c>
      <c r="G294" s="84">
        <v>2237828954</v>
      </c>
      <c r="H294" s="84">
        <v>2177944320</v>
      </c>
      <c r="I294" s="84">
        <v>59884634</v>
      </c>
      <c r="J294" s="84">
        <v>114794873</v>
      </c>
      <c r="K294" s="84">
        <v>35442254</v>
      </c>
      <c r="L294" s="84">
        <v>338616311</v>
      </c>
      <c r="M294" s="84">
        <v>1280448059</v>
      </c>
      <c r="N294" s="84">
        <v>492700956</v>
      </c>
      <c r="P294" s="86">
        <v>42979</v>
      </c>
      <c r="Q294" s="87">
        <f t="shared" si="87"/>
        <v>6958635746.2544689</v>
      </c>
      <c r="R294" s="87">
        <f t="shared" si="88"/>
        <v>4597738145.9098463</v>
      </c>
      <c r="S294" s="87">
        <f t="shared" si="89"/>
        <v>1089978371.5636795</v>
      </c>
      <c r="T294" s="87">
        <f t="shared" si="90"/>
        <v>837965261.34672046</v>
      </c>
      <c r="U294" s="87">
        <f t="shared" si="91"/>
        <v>2501833391.4439492</v>
      </c>
      <c r="V294" s="87">
        <f t="shared" si="92"/>
        <v>128337622.01736507</v>
      </c>
      <c r="W294" s="87">
        <f t="shared" si="93"/>
        <v>378564050.76586074</v>
      </c>
      <c r="X294" s="87">
        <f t="shared" si="94"/>
        <v>1431506954.2244344</v>
      </c>
      <c r="AV294" s="86">
        <v>42979</v>
      </c>
      <c r="AW294" s="76">
        <v>96.093514999999996</v>
      </c>
      <c r="AX294" s="76">
        <v>96.985622000000006</v>
      </c>
      <c r="AY294" s="76">
        <v>96.093514999999996</v>
      </c>
      <c r="AZ294" s="76">
        <v>96.985622000000006</v>
      </c>
      <c r="BA294" s="76">
        <v>96.921026999999995</v>
      </c>
      <c r="BB294" s="76">
        <v>96.157515000000004</v>
      </c>
      <c r="BC294" s="76">
        <v>97.573891000000003</v>
      </c>
      <c r="BD294" s="76">
        <v>97.042198999999997</v>
      </c>
      <c r="BE294" s="76">
        <v>97.773097000000007</v>
      </c>
      <c r="BF294" s="76">
        <v>98.867315000000005</v>
      </c>
      <c r="BG294" s="76">
        <v>95.726483000000002</v>
      </c>
      <c r="BH294" s="76">
        <v>93.511602999999994</v>
      </c>
      <c r="BI294" s="76">
        <v>100.10278099999999</v>
      </c>
      <c r="BJ294" s="76">
        <v>103.563096</v>
      </c>
      <c r="BK294" s="76">
        <v>97.939358999999996</v>
      </c>
      <c r="BL294" s="76">
        <v>89.633308999999997</v>
      </c>
      <c r="BM294" s="76">
        <v>86.872116000000005</v>
      </c>
      <c r="BN294" s="76">
        <v>95.231021999999996</v>
      </c>
      <c r="BO294" s="91">
        <f t="shared" si="95"/>
        <v>89.447561202643584</v>
      </c>
    </row>
    <row r="295" spans="1:67" hidden="1" x14ac:dyDescent="0.3">
      <c r="A295" s="103">
        <v>43009</v>
      </c>
      <c r="B295" s="84">
        <v>6274023011</v>
      </c>
      <c r="C295" s="84">
        <v>4159875754</v>
      </c>
      <c r="D295" s="84">
        <v>4124237296</v>
      </c>
      <c r="E295" s="84">
        <v>980585639</v>
      </c>
      <c r="F295" s="84">
        <v>753162848</v>
      </c>
      <c r="G295" s="84">
        <v>2284620123</v>
      </c>
      <c r="H295" s="84">
        <v>2221333943</v>
      </c>
      <c r="I295" s="84">
        <v>63286180</v>
      </c>
      <c r="J295" s="84">
        <v>105868686</v>
      </c>
      <c r="K295" s="84">
        <v>35638458</v>
      </c>
      <c r="L295" s="84">
        <v>334643837</v>
      </c>
      <c r="M295" s="84">
        <v>1300238199</v>
      </c>
      <c r="N295" s="84">
        <v>479265221</v>
      </c>
      <c r="P295" s="86">
        <v>43009</v>
      </c>
      <c r="Q295" s="87">
        <f t="shared" si="87"/>
        <v>6970324278.2115355</v>
      </c>
      <c r="R295" s="87">
        <f t="shared" si="88"/>
        <v>4621545523.7592716</v>
      </c>
      <c r="S295" s="87">
        <f t="shared" si="89"/>
        <v>1089412626.3808298</v>
      </c>
      <c r="T295" s="87">
        <f t="shared" si="90"/>
        <v>836750084.5401895</v>
      </c>
      <c r="U295" s="87">
        <f t="shared" si="91"/>
        <v>2538170976.0894475</v>
      </c>
      <c r="V295" s="87">
        <f t="shared" si="92"/>
        <v>117618164.77790309</v>
      </c>
      <c r="W295" s="87">
        <f t="shared" si="93"/>
        <v>371783153.72853255</v>
      </c>
      <c r="X295" s="87">
        <f t="shared" si="94"/>
        <v>1444540746.831466</v>
      </c>
      <c r="AV295" s="86">
        <v>43009</v>
      </c>
      <c r="AW295" s="76">
        <v>96.698268999999996</v>
      </c>
      <c r="AX295" s="76">
        <v>97.230484000000004</v>
      </c>
      <c r="AY295" s="76">
        <v>96.698268999999996</v>
      </c>
      <c r="AZ295" s="76">
        <v>97.230484000000004</v>
      </c>
      <c r="BA295" s="76">
        <v>97.129932999999994</v>
      </c>
      <c r="BB295" s="76">
        <v>96.359369000000001</v>
      </c>
      <c r="BC295" s="76">
        <v>97.788826</v>
      </c>
      <c r="BD295" s="76">
        <v>97.318556000000001</v>
      </c>
      <c r="BE295" s="76">
        <v>97.961729000000005</v>
      </c>
      <c r="BF295" s="76">
        <v>98.872822999999997</v>
      </c>
      <c r="BG295" s="76">
        <v>96.176816000000002</v>
      </c>
      <c r="BH295" s="76">
        <v>95.157561999999999</v>
      </c>
      <c r="BI295" s="76">
        <v>98.219755000000006</v>
      </c>
      <c r="BJ295" s="76">
        <v>99.372972000000004</v>
      </c>
      <c r="BK295" s="76">
        <v>97.498752999999994</v>
      </c>
      <c r="BL295" s="76">
        <v>93.355745999999996</v>
      </c>
      <c r="BM295" s="76">
        <v>91.455438000000001</v>
      </c>
      <c r="BN295" s="76">
        <v>97.208203999999995</v>
      </c>
      <c r="BO295" s="91">
        <f t="shared" si="95"/>
        <v>90.010489621148665</v>
      </c>
    </row>
    <row r="296" spans="1:67" hidden="1" x14ac:dyDescent="0.3">
      <c r="A296" s="104">
        <v>43040</v>
      </c>
      <c r="B296" s="84">
        <v>6300333015</v>
      </c>
      <c r="C296" s="84">
        <v>4211300206</v>
      </c>
      <c r="D296" s="84">
        <v>4175457519</v>
      </c>
      <c r="E296" s="84">
        <v>1004297608</v>
      </c>
      <c r="F296" s="84">
        <v>760387249</v>
      </c>
      <c r="G296" s="84">
        <v>2303286040</v>
      </c>
      <c r="H296" s="84">
        <v>2242472676</v>
      </c>
      <c r="I296" s="84">
        <v>60813364</v>
      </c>
      <c r="J296" s="84">
        <v>107486622</v>
      </c>
      <c r="K296" s="84">
        <v>35842687</v>
      </c>
      <c r="L296" s="84">
        <v>336960516</v>
      </c>
      <c r="M296" s="84">
        <v>1274004805</v>
      </c>
      <c r="N296" s="84">
        <v>478067488</v>
      </c>
      <c r="P296" s="86">
        <v>43040</v>
      </c>
      <c r="Q296" s="87">
        <f t="shared" si="87"/>
        <v>6928129078.3253021</v>
      </c>
      <c r="R296" s="87">
        <f t="shared" si="88"/>
        <v>4630934800.6338577</v>
      </c>
      <c r="S296" s="87">
        <f t="shared" si="89"/>
        <v>1104370744.3260198</v>
      </c>
      <c r="T296" s="87">
        <f t="shared" si="90"/>
        <v>836155961.6043061</v>
      </c>
      <c r="U296" s="87">
        <f t="shared" si="91"/>
        <v>2532796750.8118672</v>
      </c>
      <c r="V296" s="87">
        <f t="shared" si="92"/>
        <v>118197115.87247902</v>
      </c>
      <c r="W296" s="87">
        <f t="shared" si="93"/>
        <v>370536913.45981944</v>
      </c>
      <c r="X296" s="87">
        <f t="shared" si="94"/>
        <v>1400952888.4318278</v>
      </c>
      <c r="AV296" s="86">
        <v>43040</v>
      </c>
      <c r="AW296" s="76">
        <v>97.695173999999994</v>
      </c>
      <c r="AX296" s="76">
        <v>97.565241999999998</v>
      </c>
      <c r="AY296" s="76">
        <v>97.695173999999994</v>
      </c>
      <c r="AZ296" s="76">
        <v>97.565241999999998</v>
      </c>
      <c r="BA296" s="76">
        <v>97.455969999999994</v>
      </c>
      <c r="BB296" s="76">
        <v>96.751388000000006</v>
      </c>
      <c r="BC296" s="76">
        <v>98.058445000000006</v>
      </c>
      <c r="BD296" s="76">
        <v>97.660951999999995</v>
      </c>
      <c r="BE296" s="76">
        <v>98.164608000000001</v>
      </c>
      <c r="BF296" s="76">
        <v>98.872822999999997</v>
      </c>
      <c r="BG296" s="76">
        <v>96.768503999999993</v>
      </c>
      <c r="BH296" s="76">
        <v>98.070711000000003</v>
      </c>
      <c r="BI296" s="76">
        <v>99.360175999999996</v>
      </c>
      <c r="BJ296" s="76">
        <v>102.23093900000001</v>
      </c>
      <c r="BK296" s="76">
        <v>97.565348999999998</v>
      </c>
      <c r="BL296" s="76">
        <v>97.311981000000003</v>
      </c>
      <c r="BM296" s="76">
        <v>97.284120000000001</v>
      </c>
      <c r="BN296" s="76">
        <v>97.368463000000006</v>
      </c>
      <c r="BO296" s="91">
        <f t="shared" si="95"/>
        <v>90.938447361072321</v>
      </c>
    </row>
    <row r="297" spans="1:67" hidden="1" x14ac:dyDescent="0.3">
      <c r="A297" s="85">
        <v>43070</v>
      </c>
      <c r="B297" s="84">
        <v>6312732560</v>
      </c>
      <c r="C297" s="84">
        <v>4264773759</v>
      </c>
      <c r="D297" s="84">
        <v>4228700286</v>
      </c>
      <c r="E297" s="84">
        <v>995602388</v>
      </c>
      <c r="F297" s="84">
        <v>764977739</v>
      </c>
      <c r="G297" s="84">
        <v>2357498694</v>
      </c>
      <c r="H297" s="84">
        <v>2304583389</v>
      </c>
      <c r="I297" s="84">
        <v>52915305</v>
      </c>
      <c r="J297" s="84">
        <v>110621465</v>
      </c>
      <c r="K297" s="84">
        <v>36073473</v>
      </c>
      <c r="L297" s="84">
        <v>349830544</v>
      </c>
      <c r="M297" s="84">
        <v>1232017208</v>
      </c>
      <c r="N297" s="84">
        <v>466111049</v>
      </c>
      <c r="P297" s="86">
        <v>43070</v>
      </c>
      <c r="Q297" s="87">
        <f t="shared" si="87"/>
        <v>6900956176.494791</v>
      </c>
      <c r="R297" s="87">
        <f t="shared" si="88"/>
        <v>4662167537.4006271</v>
      </c>
      <c r="S297" s="87">
        <f t="shared" si="89"/>
        <v>1088373122.6531737</v>
      </c>
      <c r="T297" s="87">
        <f t="shared" si="90"/>
        <v>836258752.07884145</v>
      </c>
      <c r="U297" s="87">
        <f t="shared" si="91"/>
        <v>2577171616.0644231</v>
      </c>
      <c r="V297" s="87">
        <f t="shared" si="92"/>
        <v>120929229.12366374</v>
      </c>
      <c r="W297" s="87">
        <f t="shared" si="93"/>
        <v>382427931.23226064</v>
      </c>
      <c r="X297" s="87">
        <f t="shared" si="94"/>
        <v>1346817195.2932324</v>
      </c>
      <c r="AV297" s="86">
        <v>43070</v>
      </c>
      <c r="AW297" s="76">
        <v>98.272882999999993</v>
      </c>
      <c r="AX297" s="76">
        <v>97.974012000000002</v>
      </c>
      <c r="AY297" s="76">
        <v>98.272882999999993</v>
      </c>
      <c r="AZ297" s="76">
        <v>97.974012000000002</v>
      </c>
      <c r="BA297" s="76">
        <v>97.770867999999993</v>
      </c>
      <c r="BB297" s="76">
        <v>97.254009999999994</v>
      </c>
      <c r="BC297" s="76">
        <v>98.212823</v>
      </c>
      <c r="BD297" s="76">
        <v>98.151944</v>
      </c>
      <c r="BE297" s="76">
        <v>98.342003000000005</v>
      </c>
      <c r="BF297" s="76">
        <v>98.872822999999997</v>
      </c>
      <c r="BG297" s="76">
        <v>97.733450000000005</v>
      </c>
      <c r="BH297" s="76">
        <v>99.138165000000001</v>
      </c>
      <c r="BI297" s="76">
        <v>101.161396</v>
      </c>
      <c r="BJ297" s="76">
        <v>105.869361</v>
      </c>
      <c r="BK297" s="76">
        <v>98.217933000000002</v>
      </c>
      <c r="BL297" s="76">
        <v>97.947681000000003</v>
      </c>
      <c r="BM297" s="76">
        <v>98.034087</v>
      </c>
      <c r="BN297" s="76">
        <v>97.772512000000006</v>
      </c>
      <c r="BO297" s="91">
        <f t="shared" si="95"/>
        <v>91.476201247323843</v>
      </c>
    </row>
    <row r="298" spans="1:67" hidden="1" x14ac:dyDescent="0.3">
      <c r="A298" s="92">
        <v>43101</v>
      </c>
      <c r="B298" s="84">
        <v>6438624837</v>
      </c>
      <c r="C298" s="84">
        <v>4251341024</v>
      </c>
      <c r="D298" s="84">
        <v>4215053835</v>
      </c>
      <c r="E298" s="84">
        <v>995352751</v>
      </c>
      <c r="F298" s="84">
        <v>769183939</v>
      </c>
      <c r="G298" s="84">
        <v>2346111197</v>
      </c>
      <c r="H298" s="84">
        <v>2293926809</v>
      </c>
      <c r="I298" s="84">
        <v>52184388</v>
      </c>
      <c r="J298" s="84">
        <v>104405948</v>
      </c>
      <c r="K298" s="84">
        <v>36287189</v>
      </c>
      <c r="L298" s="84">
        <v>352238381</v>
      </c>
      <c r="M298" s="84">
        <v>1331576877</v>
      </c>
      <c r="N298" s="84">
        <v>503468555</v>
      </c>
      <c r="P298" s="86">
        <v>43101</v>
      </c>
      <c r="Q298" s="87">
        <f t="shared" si="87"/>
        <v>7001381307.1401386</v>
      </c>
      <c r="R298" s="87">
        <f t="shared" si="88"/>
        <v>4622921870.6242218</v>
      </c>
      <c r="S298" s="87">
        <f t="shared" si="89"/>
        <v>1082349775.1903436</v>
      </c>
      <c r="T298" s="87">
        <f t="shared" si="90"/>
        <v>836413083.3217268</v>
      </c>
      <c r="U298" s="87">
        <f t="shared" si="91"/>
        <v>2551168843.5012903</v>
      </c>
      <c r="V298" s="87">
        <f t="shared" si="92"/>
        <v>113531362.85884914</v>
      </c>
      <c r="W298" s="87">
        <f t="shared" si="93"/>
        <v>383025145.71415555</v>
      </c>
      <c r="X298" s="87">
        <f t="shared" si="94"/>
        <v>1447960968.6331291</v>
      </c>
      <c r="AV298" s="86">
        <v>43101</v>
      </c>
      <c r="AW298" s="76">
        <v>98.795000000000002</v>
      </c>
      <c r="AX298" s="76">
        <v>98.252014000000003</v>
      </c>
      <c r="AY298" s="76">
        <v>98.795000000000002</v>
      </c>
      <c r="AZ298" s="76">
        <v>98.252014000000003</v>
      </c>
      <c r="BA298" s="76">
        <v>98.316489000000004</v>
      </c>
      <c r="BB298" s="76">
        <v>98.129261999999997</v>
      </c>
      <c r="BC298" s="76">
        <v>98.476583000000005</v>
      </c>
      <c r="BD298" s="76">
        <v>98.195541000000006</v>
      </c>
      <c r="BE298" s="76">
        <v>98.600069000000005</v>
      </c>
      <c r="BF298" s="76">
        <v>99.312085999999994</v>
      </c>
      <c r="BG298" s="76">
        <v>97.434342999999998</v>
      </c>
      <c r="BH298" s="76">
        <v>100.366479</v>
      </c>
      <c r="BI298" s="76">
        <v>101.19103</v>
      </c>
      <c r="BJ298" s="76">
        <v>103.822863</v>
      </c>
      <c r="BK298" s="76">
        <v>99.545582999999993</v>
      </c>
      <c r="BL298" s="76">
        <v>99.881308000000004</v>
      </c>
      <c r="BM298" s="76">
        <v>100.42468100000001</v>
      </c>
      <c r="BN298" s="76">
        <v>98.779739000000006</v>
      </c>
      <c r="BO298" s="91">
        <f t="shared" si="95"/>
        <v>91.96220794936238</v>
      </c>
    </row>
    <row r="299" spans="1:67" hidden="1" x14ac:dyDescent="0.3">
      <c r="A299" s="93">
        <v>43132</v>
      </c>
      <c r="B299" s="84">
        <v>6494212182</v>
      </c>
      <c r="C299" s="84">
        <v>4276214633</v>
      </c>
      <c r="D299" s="84">
        <v>4239710375</v>
      </c>
      <c r="E299" s="84">
        <v>997690777</v>
      </c>
      <c r="F299" s="84">
        <v>773360738</v>
      </c>
      <c r="G299" s="84">
        <v>2366837242</v>
      </c>
      <c r="H299" s="84">
        <v>2317045753</v>
      </c>
      <c r="I299" s="84">
        <v>49791489</v>
      </c>
      <c r="J299" s="84">
        <v>101821618</v>
      </c>
      <c r="K299" s="84">
        <v>36504258</v>
      </c>
      <c r="L299" s="84">
        <v>347083453</v>
      </c>
      <c r="M299" s="84">
        <v>1381261526</v>
      </c>
      <c r="N299" s="84">
        <v>489652570</v>
      </c>
      <c r="P299" s="86">
        <v>43132</v>
      </c>
      <c r="Q299" s="87">
        <f t="shared" si="87"/>
        <v>7035026203.3503742</v>
      </c>
      <c r="R299" s="87">
        <f t="shared" si="88"/>
        <v>4632322004.7671223</v>
      </c>
      <c r="S299" s="87">
        <f t="shared" si="89"/>
        <v>1080774782.5810099</v>
      </c>
      <c r="T299" s="87">
        <f t="shared" si="90"/>
        <v>837763365.90173697</v>
      </c>
      <c r="U299" s="87">
        <f t="shared" si="91"/>
        <v>2563938711.8712301</v>
      </c>
      <c r="V299" s="87">
        <f t="shared" si="92"/>
        <v>110300946.53866549</v>
      </c>
      <c r="W299" s="87">
        <f t="shared" si="93"/>
        <v>375987281.93268758</v>
      </c>
      <c r="X299" s="87">
        <f t="shared" si="94"/>
        <v>1496287887.8554211</v>
      </c>
      <c r="AV299" s="86">
        <v>43132</v>
      </c>
      <c r="AW299" s="76">
        <v>99.171374</v>
      </c>
      <c r="AX299" s="76">
        <v>98.731688000000005</v>
      </c>
      <c r="AY299" s="76">
        <v>99.171374</v>
      </c>
      <c r="AZ299" s="76">
        <v>98.731688000000005</v>
      </c>
      <c r="BA299" s="76">
        <v>98.844301999999999</v>
      </c>
      <c r="BB299" s="76">
        <v>98.616313000000005</v>
      </c>
      <c r="BC299" s="76">
        <v>99.039252000000005</v>
      </c>
      <c r="BD299" s="76">
        <v>98.633049999999997</v>
      </c>
      <c r="BE299" s="76">
        <v>98.852632999999997</v>
      </c>
      <c r="BF299" s="76">
        <v>99.758607999999995</v>
      </c>
      <c r="BG299" s="76">
        <v>98.058790000000002</v>
      </c>
      <c r="BH299" s="76">
        <v>100.44572100000001</v>
      </c>
      <c r="BI299" s="76">
        <v>99.273291</v>
      </c>
      <c r="BJ299" s="76">
        <v>96.514694000000006</v>
      </c>
      <c r="BK299" s="76">
        <v>100.997991</v>
      </c>
      <c r="BL299" s="76">
        <v>101.135588</v>
      </c>
      <c r="BM299" s="76">
        <v>102.006469</v>
      </c>
      <c r="BN299" s="76">
        <v>99.370065999999994</v>
      </c>
      <c r="BO299" s="91">
        <f t="shared" si="95"/>
        <v>92.312551428837381</v>
      </c>
    </row>
    <row r="300" spans="1:67" hidden="1" x14ac:dyDescent="0.3">
      <c r="A300" s="94">
        <v>43160</v>
      </c>
      <c r="B300" s="84">
        <v>6410458979</v>
      </c>
      <c r="C300" s="84">
        <v>4298239572</v>
      </c>
      <c r="D300" s="84">
        <v>4261511270</v>
      </c>
      <c r="E300" s="84">
        <v>1003753325</v>
      </c>
      <c r="F300" s="84">
        <v>779844521</v>
      </c>
      <c r="G300" s="84">
        <v>2381346383</v>
      </c>
      <c r="H300" s="84">
        <v>2327112934</v>
      </c>
      <c r="I300" s="84">
        <v>54233449</v>
      </c>
      <c r="J300" s="84">
        <v>96567041</v>
      </c>
      <c r="K300" s="84">
        <v>36728302</v>
      </c>
      <c r="L300" s="84">
        <v>348414893</v>
      </c>
      <c r="M300" s="84">
        <v>1350907590</v>
      </c>
      <c r="N300" s="84">
        <v>412896924</v>
      </c>
      <c r="P300" s="86">
        <v>43160</v>
      </c>
      <c r="Q300" s="87">
        <f t="shared" si="87"/>
        <v>6921908508.9689007</v>
      </c>
      <c r="R300" s="87">
        <f t="shared" si="88"/>
        <v>4641168622.1654625</v>
      </c>
      <c r="S300" s="87">
        <f t="shared" si="89"/>
        <v>1083836384.2563989</v>
      </c>
      <c r="T300" s="87">
        <f t="shared" si="90"/>
        <v>842063328.5800606</v>
      </c>
      <c r="U300" s="87">
        <f t="shared" si="91"/>
        <v>2571338783.2740417</v>
      </c>
      <c r="V300" s="87">
        <f t="shared" si="92"/>
        <v>104271507.69914454</v>
      </c>
      <c r="W300" s="87">
        <f t="shared" si="93"/>
        <v>376212689.35791582</v>
      </c>
      <c r="X300" s="87">
        <f t="shared" si="94"/>
        <v>1458687868.1673367</v>
      </c>
      <c r="AV300" s="86">
        <v>43160</v>
      </c>
      <c r="AW300" s="76">
        <v>99.492157000000006</v>
      </c>
      <c r="AX300" s="76">
        <v>99.057356999999996</v>
      </c>
      <c r="AY300" s="76">
        <v>99.492157000000006</v>
      </c>
      <c r="AZ300" s="76">
        <v>99.057356999999996</v>
      </c>
      <c r="BA300" s="76">
        <v>99.095027000000002</v>
      </c>
      <c r="BB300" s="76">
        <v>98.793505999999994</v>
      </c>
      <c r="BC300" s="76">
        <v>99.352851999999999</v>
      </c>
      <c r="BD300" s="76">
        <v>99.024361999999996</v>
      </c>
      <c r="BE300" s="76">
        <v>99.082465999999997</v>
      </c>
      <c r="BF300" s="76">
        <v>99.780475999999993</v>
      </c>
      <c r="BG300" s="76">
        <v>98.730312999999995</v>
      </c>
      <c r="BH300" s="76">
        <v>100.750004</v>
      </c>
      <c r="BI300" s="76">
        <v>99.649642</v>
      </c>
      <c r="BJ300" s="76">
        <v>96.218995000000007</v>
      </c>
      <c r="BK300" s="76">
        <v>101.794515</v>
      </c>
      <c r="BL300" s="76">
        <v>101.397465</v>
      </c>
      <c r="BM300" s="76">
        <v>102.304266</v>
      </c>
      <c r="BN300" s="76">
        <v>99.559124999999995</v>
      </c>
      <c r="BO300" s="91">
        <f t="shared" si="95"/>
        <v>92.61114865493812</v>
      </c>
    </row>
    <row r="301" spans="1:67" hidden="1" x14ac:dyDescent="0.3">
      <c r="A301" s="95">
        <v>43191</v>
      </c>
      <c r="B301" s="84">
        <v>6571966824</v>
      </c>
      <c r="C301" s="84">
        <v>4358360759</v>
      </c>
      <c r="D301" s="84">
        <v>4321405583</v>
      </c>
      <c r="E301" s="84">
        <v>1008960242</v>
      </c>
      <c r="F301" s="84">
        <v>783947941</v>
      </c>
      <c r="G301" s="84">
        <v>2429115212</v>
      </c>
      <c r="H301" s="84">
        <v>2369977424</v>
      </c>
      <c r="I301" s="84">
        <v>59137788</v>
      </c>
      <c r="J301" s="84">
        <v>99382188</v>
      </c>
      <c r="K301" s="84">
        <v>36955176</v>
      </c>
      <c r="L301" s="84">
        <v>338578035</v>
      </c>
      <c r="M301" s="84">
        <v>1461623060</v>
      </c>
      <c r="N301" s="84">
        <v>413404970</v>
      </c>
      <c r="P301" s="86">
        <v>43191</v>
      </c>
      <c r="Q301" s="87">
        <f t="shared" si="87"/>
        <v>7120442593.2130175</v>
      </c>
      <c r="R301" s="87">
        <f t="shared" si="88"/>
        <v>4722095898.5431137</v>
      </c>
      <c r="S301" s="87">
        <f t="shared" si="89"/>
        <v>1093164903.9613767</v>
      </c>
      <c r="T301" s="87">
        <f t="shared" si="90"/>
        <v>849373781.00769997</v>
      </c>
      <c r="U301" s="87">
        <f t="shared" si="91"/>
        <v>2631841560.1524754</v>
      </c>
      <c r="V301" s="87">
        <f t="shared" si="92"/>
        <v>107676314.16787925</v>
      </c>
      <c r="W301" s="87">
        <f t="shared" si="93"/>
        <v>366834697.45104843</v>
      </c>
      <c r="X301" s="87">
        <f t="shared" si="94"/>
        <v>1583605543.1137924</v>
      </c>
      <c r="AV301" s="86">
        <v>43191</v>
      </c>
      <c r="AW301" s="76">
        <v>99.154847000000004</v>
      </c>
      <c r="AX301" s="76">
        <v>99.203205999999994</v>
      </c>
      <c r="AY301" s="76">
        <v>99.154847000000004</v>
      </c>
      <c r="AZ301" s="76">
        <v>99.203205999999994</v>
      </c>
      <c r="BA301" s="76">
        <v>99.423921000000007</v>
      </c>
      <c r="BB301" s="76">
        <v>99.001108000000002</v>
      </c>
      <c r="BC301" s="76">
        <v>99.785459000000003</v>
      </c>
      <c r="BD301" s="76">
        <v>99.009884</v>
      </c>
      <c r="BE301" s="76">
        <v>99.295777000000001</v>
      </c>
      <c r="BF301" s="76">
        <v>99.790595999999994</v>
      </c>
      <c r="BG301" s="76">
        <v>98.474520999999996</v>
      </c>
      <c r="BH301" s="76">
        <v>99.017076000000003</v>
      </c>
      <c r="BI301" s="76">
        <v>99.156873000000004</v>
      </c>
      <c r="BJ301" s="76">
        <v>95.263383000000005</v>
      </c>
      <c r="BK301" s="76">
        <v>101.59111900000001</v>
      </c>
      <c r="BL301" s="76">
        <v>98.934819000000005</v>
      </c>
      <c r="BM301" s="76">
        <v>98.519229999999993</v>
      </c>
      <c r="BN301" s="76">
        <v>99.777332999999999</v>
      </c>
      <c r="BO301" s="91">
        <f t="shared" si="95"/>
        <v>92.297167457879553</v>
      </c>
    </row>
    <row r="302" spans="1:67" hidden="1" x14ac:dyDescent="0.3">
      <c r="A302" s="96">
        <v>43221</v>
      </c>
      <c r="B302" s="84">
        <v>6683359837</v>
      </c>
      <c r="C302" s="84">
        <v>4449729218</v>
      </c>
      <c r="D302" s="84">
        <v>4412546420</v>
      </c>
      <c r="E302" s="84">
        <v>1014575672</v>
      </c>
      <c r="F302" s="84">
        <v>792488351</v>
      </c>
      <c r="G302" s="84">
        <v>2505864470</v>
      </c>
      <c r="H302" s="84">
        <v>2448310881</v>
      </c>
      <c r="I302" s="84">
        <v>57553589</v>
      </c>
      <c r="J302" s="84">
        <v>99617927</v>
      </c>
      <c r="K302" s="84">
        <v>37182798</v>
      </c>
      <c r="L302" s="84">
        <v>342970973</v>
      </c>
      <c r="M302" s="84">
        <v>1485130222</v>
      </c>
      <c r="N302" s="84">
        <v>405529424</v>
      </c>
      <c r="P302" s="86">
        <v>43221</v>
      </c>
      <c r="Q302" s="87">
        <f t="shared" si="87"/>
        <v>7252891761.6983767</v>
      </c>
      <c r="R302" s="87">
        <f t="shared" si="88"/>
        <v>4828919162.5371943</v>
      </c>
      <c r="S302" s="87">
        <f t="shared" si="89"/>
        <v>1101034167.3255613</v>
      </c>
      <c r="T302" s="87">
        <f t="shared" si="90"/>
        <v>860021362.36762846</v>
      </c>
      <c r="U302" s="87">
        <f t="shared" si="91"/>
        <v>2719405241.324532</v>
      </c>
      <c r="V302" s="87">
        <f t="shared" si="92"/>
        <v>108107009.0010433</v>
      </c>
      <c r="W302" s="87">
        <f t="shared" si="93"/>
        <v>372197727.67613983</v>
      </c>
      <c r="X302" s="87">
        <f t="shared" si="94"/>
        <v>1611687686.2683103</v>
      </c>
      <c r="AV302" s="86">
        <v>43221</v>
      </c>
      <c r="AW302" s="76">
        <v>98.994079999999997</v>
      </c>
      <c r="AX302" s="76">
        <v>99.458112</v>
      </c>
      <c r="AY302" s="76">
        <v>98.994079999999997</v>
      </c>
      <c r="AZ302" s="76">
        <v>99.458112</v>
      </c>
      <c r="BA302" s="76">
        <v>99.632917000000006</v>
      </c>
      <c r="BB302" s="76">
        <v>99.294079999999994</v>
      </c>
      <c r="BC302" s="76">
        <v>99.922649000000007</v>
      </c>
      <c r="BD302" s="76">
        <v>99.305001000000004</v>
      </c>
      <c r="BE302" s="76">
        <v>99.503242999999998</v>
      </c>
      <c r="BF302" s="76">
        <v>99.829498000000001</v>
      </c>
      <c r="BG302" s="76">
        <v>98.939001000000005</v>
      </c>
      <c r="BH302" s="76">
        <v>97.653077999999994</v>
      </c>
      <c r="BI302" s="76">
        <v>98.095696000000004</v>
      </c>
      <c r="BJ302" s="76">
        <v>92.704229999999995</v>
      </c>
      <c r="BK302" s="76">
        <v>101.466491</v>
      </c>
      <c r="BL302" s="76">
        <v>97.392638000000005</v>
      </c>
      <c r="BM302" s="76">
        <v>96.165149999999997</v>
      </c>
      <c r="BN302" s="76">
        <v>99.881101999999998</v>
      </c>
      <c r="BO302" s="91">
        <f t="shared" si="95"/>
        <v>92.147519314902723</v>
      </c>
    </row>
    <row r="303" spans="1:67" hidden="1" x14ac:dyDescent="0.3">
      <c r="A303" s="97">
        <v>43252</v>
      </c>
      <c r="B303" s="84">
        <v>6626969211</v>
      </c>
      <c r="C303" s="84">
        <v>4503005579</v>
      </c>
      <c r="D303" s="84">
        <v>4465591922</v>
      </c>
      <c r="E303" s="84">
        <v>1022079705</v>
      </c>
      <c r="F303" s="84">
        <v>797286052</v>
      </c>
      <c r="G303" s="84">
        <v>2539996288</v>
      </c>
      <c r="H303" s="84">
        <v>2485857315</v>
      </c>
      <c r="I303" s="84">
        <v>54138973</v>
      </c>
      <c r="J303" s="84">
        <v>106229877</v>
      </c>
      <c r="K303" s="84">
        <v>37413657</v>
      </c>
      <c r="L303" s="84">
        <v>347560047</v>
      </c>
      <c r="M303" s="84">
        <v>1376999045</v>
      </c>
      <c r="N303" s="84">
        <v>399404540</v>
      </c>
      <c r="P303" s="86">
        <v>43252</v>
      </c>
      <c r="Q303" s="87">
        <f t="shared" si="87"/>
        <v>7164023215.5342817</v>
      </c>
      <c r="R303" s="87">
        <f t="shared" si="88"/>
        <v>4867932154.2778769</v>
      </c>
      <c r="S303" s="87">
        <f t="shared" si="89"/>
        <v>1104909725.9411471</v>
      </c>
      <c r="T303" s="87">
        <f t="shared" si="90"/>
        <v>861898645.38208318</v>
      </c>
      <c r="U303" s="87">
        <f t="shared" si="91"/>
        <v>2745839281.1601825</v>
      </c>
      <c r="V303" s="87">
        <f t="shared" si="92"/>
        <v>114838817.07917464</v>
      </c>
      <c r="W303" s="87">
        <f t="shared" si="93"/>
        <v>375726545.00449377</v>
      </c>
      <c r="X303" s="87">
        <f t="shared" si="94"/>
        <v>1488591965.9584391</v>
      </c>
      <c r="AV303" s="86">
        <v>43252</v>
      </c>
      <c r="AW303" s="76">
        <v>99.376464999999996</v>
      </c>
      <c r="AX303" s="76">
        <v>99.688327000000001</v>
      </c>
      <c r="AY303" s="76">
        <v>99.376464999999996</v>
      </c>
      <c r="AZ303" s="76">
        <v>99.688327000000001</v>
      </c>
      <c r="BA303" s="76">
        <v>99.761245000000002</v>
      </c>
      <c r="BB303" s="76">
        <v>99.530590000000004</v>
      </c>
      <c r="BC303" s="76">
        <v>99.958473999999995</v>
      </c>
      <c r="BD303" s="76">
        <v>99.624458000000004</v>
      </c>
      <c r="BE303" s="76">
        <v>99.744077000000004</v>
      </c>
      <c r="BF303" s="76">
        <v>99.884181999999996</v>
      </c>
      <c r="BG303" s="76">
        <v>99.421212999999995</v>
      </c>
      <c r="BH303" s="76">
        <v>98.474878000000004</v>
      </c>
      <c r="BI303" s="76">
        <v>97.778970000000001</v>
      </c>
      <c r="BJ303" s="76">
        <v>92.858936999999997</v>
      </c>
      <c r="BK303" s="76">
        <v>100.85502</v>
      </c>
      <c r="BL303" s="76">
        <v>98.884355999999997</v>
      </c>
      <c r="BM303" s="76">
        <v>98.371252999999996</v>
      </c>
      <c r="BN303" s="76">
        <v>99.924559000000002</v>
      </c>
      <c r="BO303" s="91">
        <f t="shared" si="95"/>
        <v>92.503458065717211</v>
      </c>
    </row>
    <row r="304" spans="1:67" hidden="1" x14ac:dyDescent="0.3">
      <c r="A304" s="98">
        <v>43282</v>
      </c>
      <c r="B304" s="84">
        <v>6547660426</v>
      </c>
      <c r="C304" s="84">
        <v>4485743776</v>
      </c>
      <c r="D304" s="84">
        <v>4448093539</v>
      </c>
      <c r="E304" s="84">
        <v>1025437045</v>
      </c>
      <c r="F304" s="84">
        <v>804732167</v>
      </c>
      <c r="G304" s="84">
        <v>2516526658</v>
      </c>
      <c r="H304" s="84">
        <v>2464154964</v>
      </c>
      <c r="I304" s="84">
        <v>52371694</v>
      </c>
      <c r="J304" s="84">
        <v>101397669</v>
      </c>
      <c r="K304" s="84">
        <v>37650237</v>
      </c>
      <c r="L304" s="84">
        <v>342464692</v>
      </c>
      <c r="M304" s="84">
        <v>1322472314</v>
      </c>
      <c r="N304" s="84">
        <v>396979644</v>
      </c>
      <c r="P304" s="86">
        <v>43282</v>
      </c>
      <c r="Q304" s="87">
        <f t="shared" si="87"/>
        <v>7040551527.3957167</v>
      </c>
      <c r="R304" s="87">
        <f t="shared" si="88"/>
        <v>4823419074.7299194</v>
      </c>
      <c r="S304" s="87">
        <f t="shared" si="89"/>
        <v>1102629318.520328</v>
      </c>
      <c r="T304" s="87">
        <f t="shared" si="90"/>
        <v>865310342.76277471</v>
      </c>
      <c r="U304" s="87">
        <f t="shared" si="91"/>
        <v>2705964337.3316774</v>
      </c>
      <c r="V304" s="87">
        <f t="shared" si="92"/>
        <v>109030625.73580009</v>
      </c>
      <c r="W304" s="87">
        <f t="shared" si="93"/>
        <v>368244556.5999949</v>
      </c>
      <c r="X304" s="87">
        <f t="shared" si="94"/>
        <v>1422024641.5496149</v>
      </c>
      <c r="AV304" s="86">
        <v>43282</v>
      </c>
      <c r="AW304" s="76">
        <v>99.909098999999998</v>
      </c>
      <c r="AX304" s="76">
        <v>99.974292000000005</v>
      </c>
      <c r="AY304" s="76">
        <v>99.909098999999998</v>
      </c>
      <c r="AZ304" s="76">
        <v>99.974292000000005</v>
      </c>
      <c r="BA304" s="76">
        <v>99.985166000000007</v>
      </c>
      <c r="BB304" s="76">
        <v>99.951372000000006</v>
      </c>
      <c r="BC304" s="76">
        <v>100.014062</v>
      </c>
      <c r="BD304" s="76">
        <v>99.964768000000007</v>
      </c>
      <c r="BE304" s="76">
        <v>99.953135000000003</v>
      </c>
      <c r="BF304" s="76">
        <v>99.988608999999997</v>
      </c>
      <c r="BG304" s="76">
        <v>99.969308999999996</v>
      </c>
      <c r="BH304" s="76">
        <v>99.721779999999995</v>
      </c>
      <c r="BI304" s="76">
        <v>99.645180999999994</v>
      </c>
      <c r="BJ304" s="76">
        <v>98.872900999999999</v>
      </c>
      <c r="BK304" s="76">
        <v>100.128018</v>
      </c>
      <c r="BL304" s="76">
        <v>99.766851000000003</v>
      </c>
      <c r="BM304" s="76">
        <v>99.649901</v>
      </c>
      <c r="BN304" s="76">
        <v>100.003942</v>
      </c>
      <c r="BO304" s="91">
        <f t="shared" si="95"/>
        <v>92.999254398212798</v>
      </c>
    </row>
    <row r="305" spans="1:67" hidden="1" x14ac:dyDescent="0.3">
      <c r="A305" s="101">
        <v>43313</v>
      </c>
      <c r="B305" s="84">
        <v>6555285545</v>
      </c>
      <c r="C305" s="84">
        <v>4531280638</v>
      </c>
      <c r="D305" s="84">
        <v>4493414444</v>
      </c>
      <c r="E305" s="84">
        <v>1031220088</v>
      </c>
      <c r="F305" s="84">
        <v>809657791</v>
      </c>
      <c r="G305" s="84">
        <v>2552749003</v>
      </c>
      <c r="H305" s="84">
        <v>2501785796</v>
      </c>
      <c r="I305" s="84">
        <v>50963207</v>
      </c>
      <c r="J305" s="84">
        <v>99787562</v>
      </c>
      <c r="K305" s="84">
        <v>37866194</v>
      </c>
      <c r="L305" s="84">
        <v>333952158</v>
      </c>
      <c r="M305" s="84">
        <v>1291308790</v>
      </c>
      <c r="N305" s="84">
        <v>398743959</v>
      </c>
      <c r="P305" s="86">
        <v>43313</v>
      </c>
      <c r="Q305" s="87">
        <f t="shared" si="87"/>
        <v>7007864567.3222742</v>
      </c>
      <c r="R305" s="87">
        <f t="shared" si="88"/>
        <v>4844121710.5873098</v>
      </c>
      <c r="S305" s="87">
        <f t="shared" si="89"/>
        <v>1102415854.5340922</v>
      </c>
      <c r="T305" s="87">
        <f t="shared" si="90"/>
        <v>865556825.29086888</v>
      </c>
      <c r="U305" s="87">
        <f t="shared" si="91"/>
        <v>2728991615.1762328</v>
      </c>
      <c r="V305" s="87">
        <f t="shared" si="92"/>
        <v>106676927.37392031</v>
      </c>
      <c r="W305" s="87">
        <f t="shared" si="93"/>
        <v>357008322.39322531</v>
      </c>
      <c r="X305" s="87">
        <f t="shared" si="94"/>
        <v>1380461164.169287</v>
      </c>
      <c r="AV305" s="86">
        <v>43313</v>
      </c>
      <c r="AW305" s="76">
        <v>100.492</v>
      </c>
      <c r="AX305" s="76">
        <v>100.220344</v>
      </c>
      <c r="AY305" s="76">
        <v>100.492</v>
      </c>
      <c r="AZ305" s="76">
        <v>100.220344</v>
      </c>
      <c r="BA305" s="76">
        <v>100.37121500000001</v>
      </c>
      <c r="BB305" s="76">
        <v>100.362364</v>
      </c>
      <c r="BC305" s="76">
        <v>100.380492</v>
      </c>
      <c r="BD305" s="76">
        <v>100.05744900000001</v>
      </c>
      <c r="BE305" s="76">
        <v>100.11188799999999</v>
      </c>
      <c r="BF305" s="76">
        <v>101.427905</v>
      </c>
      <c r="BG305" s="76">
        <v>99.721258000000006</v>
      </c>
      <c r="BH305" s="76">
        <v>101.331808</v>
      </c>
      <c r="BI305" s="76">
        <v>101.538214</v>
      </c>
      <c r="BJ305" s="76">
        <v>103.84065200000001</v>
      </c>
      <c r="BK305" s="76">
        <v>99.667958999999996</v>
      </c>
      <c r="BL305" s="76">
        <v>101.183594</v>
      </c>
      <c r="BM305" s="76">
        <v>101.580817</v>
      </c>
      <c r="BN305" s="76">
        <v>100.255171</v>
      </c>
      <c r="BO305" s="91">
        <f t="shared" si="95"/>
        <v>93.541841198920238</v>
      </c>
    </row>
    <row r="306" spans="1:67" hidden="1" x14ac:dyDescent="0.3">
      <c r="A306" s="102">
        <v>43344</v>
      </c>
      <c r="B306" s="84">
        <v>6592568705</v>
      </c>
      <c r="C306" s="84">
        <v>4553582347</v>
      </c>
      <c r="D306" s="84">
        <v>4515499919</v>
      </c>
      <c r="E306" s="84">
        <v>1039786787</v>
      </c>
      <c r="F306" s="84">
        <v>818720380</v>
      </c>
      <c r="G306" s="84">
        <v>2553242685</v>
      </c>
      <c r="H306" s="84">
        <v>2506555532</v>
      </c>
      <c r="I306" s="84">
        <v>46687153</v>
      </c>
      <c r="J306" s="84">
        <v>103750067</v>
      </c>
      <c r="K306" s="84">
        <v>38082428</v>
      </c>
      <c r="L306" s="84">
        <v>333936527</v>
      </c>
      <c r="M306" s="84">
        <v>1300384105</v>
      </c>
      <c r="N306" s="84">
        <v>404665726</v>
      </c>
      <c r="P306" s="86">
        <v>43344</v>
      </c>
      <c r="Q306" s="87">
        <f t="shared" si="87"/>
        <v>7018041122.6864643</v>
      </c>
      <c r="R306" s="87">
        <f t="shared" si="88"/>
        <v>4847462286.2174854</v>
      </c>
      <c r="S306" s="87">
        <f t="shared" si="89"/>
        <v>1106892738.8587651</v>
      </c>
      <c r="T306" s="87">
        <f t="shared" si="90"/>
        <v>871559107.22078538</v>
      </c>
      <c r="U306" s="87">
        <f t="shared" si="91"/>
        <v>2718024333.3586016</v>
      </c>
      <c r="V306" s="87">
        <f t="shared" si="92"/>
        <v>110445908.00172418</v>
      </c>
      <c r="W306" s="87">
        <f t="shared" si="93"/>
        <v>355488184.30601382</v>
      </c>
      <c r="X306" s="87">
        <f t="shared" si="94"/>
        <v>1384308534.7379529</v>
      </c>
      <c r="AV306" s="86">
        <v>43344</v>
      </c>
      <c r="AW306" s="76">
        <v>100.917</v>
      </c>
      <c r="AX306" s="76">
        <v>100.54477300000001</v>
      </c>
      <c r="AY306" s="76">
        <v>100.917</v>
      </c>
      <c r="AZ306" s="76">
        <v>100.54477300000001</v>
      </c>
      <c r="BA306" s="76">
        <v>100.75322799999999</v>
      </c>
      <c r="BB306" s="76">
        <v>100.771151</v>
      </c>
      <c r="BC306" s="76">
        <v>100.734442</v>
      </c>
      <c r="BD306" s="76">
        <v>100.319706</v>
      </c>
      <c r="BE306" s="76">
        <v>100.336933</v>
      </c>
      <c r="BF306" s="76">
        <v>103.504282</v>
      </c>
      <c r="BG306" s="76">
        <v>99.636914000000004</v>
      </c>
      <c r="BH306" s="76">
        <v>102.06829999999999</v>
      </c>
      <c r="BI306" s="76">
        <v>101.321817</v>
      </c>
      <c r="BJ306" s="76">
        <v>102.657758</v>
      </c>
      <c r="BK306" s="76">
        <v>100.23664100000001</v>
      </c>
      <c r="BL306" s="76">
        <v>102.604327</v>
      </c>
      <c r="BM306" s="76">
        <v>103.549671</v>
      </c>
      <c r="BN306" s="76">
        <v>100.39479300000001</v>
      </c>
      <c r="BO306" s="91">
        <f t="shared" si="95"/>
        <v>93.937447640323938</v>
      </c>
    </row>
    <row r="307" spans="1:67" hidden="1" x14ac:dyDescent="0.3">
      <c r="A307" s="103">
        <v>43374</v>
      </c>
      <c r="B307" s="84">
        <v>6655036479</v>
      </c>
      <c r="C307" s="84">
        <v>4616652977</v>
      </c>
      <c r="D307" s="84">
        <v>4578384782</v>
      </c>
      <c r="E307" s="84">
        <v>1043336364</v>
      </c>
      <c r="F307" s="84">
        <v>823920793</v>
      </c>
      <c r="G307" s="84">
        <v>2603717955</v>
      </c>
      <c r="H307" s="84">
        <v>2558056592</v>
      </c>
      <c r="I307" s="84">
        <v>45661363</v>
      </c>
      <c r="J307" s="84">
        <v>107409670</v>
      </c>
      <c r="K307" s="84">
        <v>38268195</v>
      </c>
      <c r="L307" s="84">
        <v>330881049</v>
      </c>
      <c r="M307" s="84">
        <v>1315179085</v>
      </c>
      <c r="N307" s="84">
        <v>392323368</v>
      </c>
      <c r="P307" s="86">
        <v>43374</v>
      </c>
      <c r="Q307" s="87">
        <f t="shared" si="87"/>
        <v>7048014283.7043571</v>
      </c>
      <c r="R307" s="87">
        <f t="shared" si="88"/>
        <v>4889264878.9344444</v>
      </c>
      <c r="S307" s="87">
        <f t="shared" si="89"/>
        <v>1104945047.1660094</v>
      </c>
      <c r="T307" s="87">
        <f t="shared" si="90"/>
        <v>872573055.91472793</v>
      </c>
      <c r="U307" s="87">
        <f t="shared" si="91"/>
        <v>2757466678.880619</v>
      </c>
      <c r="V307" s="87">
        <f t="shared" si="92"/>
        <v>113752177.13032335</v>
      </c>
      <c r="W307" s="87">
        <f t="shared" si="93"/>
        <v>350419470.56457019</v>
      </c>
      <c r="X307" s="87">
        <f t="shared" si="94"/>
        <v>1392839995.0862579</v>
      </c>
      <c r="AV307" s="86">
        <v>43374</v>
      </c>
      <c r="AW307" s="76">
        <v>101.44</v>
      </c>
      <c r="AX307" s="76">
        <v>100.856606</v>
      </c>
      <c r="AY307" s="76">
        <v>101.44</v>
      </c>
      <c r="AZ307" s="76">
        <v>100.856606</v>
      </c>
      <c r="BA307" s="76">
        <v>100.994041</v>
      </c>
      <c r="BB307" s="76">
        <v>101.027715</v>
      </c>
      <c r="BC307" s="76">
        <v>100.958744</v>
      </c>
      <c r="BD307" s="76">
        <v>100.708218</v>
      </c>
      <c r="BE307" s="76">
        <v>100.499183</v>
      </c>
      <c r="BF307" s="76">
        <v>103.510034</v>
      </c>
      <c r="BG307" s="76">
        <v>100.309428</v>
      </c>
      <c r="BH307" s="76">
        <v>103.24508</v>
      </c>
      <c r="BI307" s="76">
        <v>100.61057599999999</v>
      </c>
      <c r="BJ307" s="76">
        <v>101.419005</v>
      </c>
      <c r="BK307" s="76">
        <v>99.953895000000003</v>
      </c>
      <c r="BL307" s="76">
        <v>105.13683899999999</v>
      </c>
      <c r="BM307" s="76">
        <v>107.092274</v>
      </c>
      <c r="BN307" s="76">
        <v>100.56643800000001</v>
      </c>
      <c r="BO307" s="91">
        <f t="shared" si="95"/>
        <v>94.424276272921901</v>
      </c>
    </row>
    <row r="308" spans="1:67" hidden="1" x14ac:dyDescent="0.3">
      <c r="A308" s="104">
        <v>43405</v>
      </c>
      <c r="B308" s="84">
        <v>6779591230</v>
      </c>
      <c r="C308" s="84">
        <v>4685498300</v>
      </c>
      <c r="D308" s="84">
        <v>4646877836</v>
      </c>
      <c r="E308" s="84">
        <v>1067784043</v>
      </c>
      <c r="F308" s="84">
        <v>833353582</v>
      </c>
      <c r="G308" s="84">
        <v>2631979414</v>
      </c>
      <c r="H308" s="84">
        <v>2583198329</v>
      </c>
      <c r="I308" s="84">
        <v>48781085</v>
      </c>
      <c r="J308" s="84">
        <v>113760797</v>
      </c>
      <c r="K308" s="84">
        <v>38620464</v>
      </c>
      <c r="L308" s="84">
        <v>318453684</v>
      </c>
      <c r="M308" s="84">
        <v>1389190023</v>
      </c>
      <c r="N308" s="84">
        <v>386449223</v>
      </c>
      <c r="P308" s="86">
        <v>43405</v>
      </c>
      <c r="Q308" s="87">
        <f t="shared" si="87"/>
        <v>7119356087.6895094</v>
      </c>
      <c r="R308" s="87">
        <f t="shared" si="88"/>
        <v>4920315947.4208956</v>
      </c>
      <c r="S308" s="87">
        <f t="shared" si="89"/>
        <v>1121296929.1173277</v>
      </c>
      <c r="T308" s="87">
        <f t="shared" si="90"/>
        <v>875117790.42901957</v>
      </c>
      <c r="U308" s="87">
        <f t="shared" si="91"/>
        <v>2763883253.1403766</v>
      </c>
      <c r="V308" s="87">
        <f t="shared" si="92"/>
        <v>119462014.03389928</v>
      </c>
      <c r="W308" s="87">
        <f t="shared" si="93"/>
        <v>334413255.44822729</v>
      </c>
      <c r="X308" s="87">
        <f t="shared" si="94"/>
        <v>1458810437.337028</v>
      </c>
      <c r="AV308" s="86">
        <v>43405</v>
      </c>
      <c r="AW308" s="76">
        <v>102.303</v>
      </c>
      <c r="AX308" s="76">
        <v>101.110443</v>
      </c>
      <c r="AY308" s="76">
        <v>102.303</v>
      </c>
      <c r="AZ308" s="76">
        <v>101.110443</v>
      </c>
      <c r="BA308" s="76">
        <v>101.260588</v>
      </c>
      <c r="BB308" s="76">
        <v>101.386814</v>
      </c>
      <c r="BC308" s="76">
        <v>101.12828</v>
      </c>
      <c r="BD308" s="76">
        <v>100.94833199999999</v>
      </c>
      <c r="BE308" s="76">
        <v>100.720433</v>
      </c>
      <c r="BF308" s="76">
        <v>103.510034</v>
      </c>
      <c r="BG308" s="76">
        <v>100.616846</v>
      </c>
      <c r="BH308" s="76">
        <v>105.987683</v>
      </c>
      <c r="BI308" s="76">
        <v>104.109841</v>
      </c>
      <c r="BJ308" s="76">
        <v>108.386072</v>
      </c>
      <c r="BK308" s="76">
        <v>100.636286</v>
      </c>
      <c r="BL308" s="76">
        <v>107.33610400000001</v>
      </c>
      <c r="BM308" s="76">
        <v>110.188597</v>
      </c>
      <c r="BN308" s="76">
        <v>100.669027</v>
      </c>
      <c r="BO308" s="91">
        <f t="shared" si="95"/>
        <v>95.227590058642846</v>
      </c>
    </row>
    <row r="309" spans="1:67" hidden="1" x14ac:dyDescent="0.3">
      <c r="A309" s="85">
        <v>43435</v>
      </c>
      <c r="B309" s="84">
        <v>6738768755</v>
      </c>
      <c r="C309" s="84">
        <v>4678017450</v>
      </c>
      <c r="D309" s="84">
        <v>4639147939</v>
      </c>
      <c r="E309" s="84">
        <v>1058514686</v>
      </c>
      <c r="F309" s="84">
        <v>839157425</v>
      </c>
      <c r="G309" s="84">
        <v>2618843441</v>
      </c>
      <c r="H309" s="84">
        <v>2571726632</v>
      </c>
      <c r="I309" s="84">
        <v>47116809</v>
      </c>
      <c r="J309" s="84">
        <v>122632387</v>
      </c>
      <c r="K309" s="84">
        <v>38869511</v>
      </c>
      <c r="L309" s="84">
        <v>330944775</v>
      </c>
      <c r="M309" s="84">
        <v>1333235692</v>
      </c>
      <c r="N309" s="84">
        <v>396570838</v>
      </c>
      <c r="P309" s="86">
        <v>43435</v>
      </c>
      <c r="Q309" s="87">
        <f t="shared" si="87"/>
        <v>7027236724.4190454</v>
      </c>
      <c r="R309" s="87">
        <f t="shared" si="88"/>
        <v>4878270381.027956</v>
      </c>
      <c r="S309" s="87">
        <f t="shared" si="89"/>
        <v>1103826759.046593</v>
      </c>
      <c r="T309" s="87">
        <f t="shared" si="90"/>
        <v>875079423.09988368</v>
      </c>
      <c r="U309" s="87">
        <f t="shared" si="91"/>
        <v>2730948853.2967391</v>
      </c>
      <c r="V309" s="87">
        <f t="shared" si="92"/>
        <v>127881938.80227143</v>
      </c>
      <c r="W309" s="87">
        <f t="shared" si="93"/>
        <v>345111601.41962731</v>
      </c>
      <c r="X309" s="87">
        <f t="shared" si="94"/>
        <v>1390307808.1106584</v>
      </c>
      <c r="AV309" s="86">
        <v>43435</v>
      </c>
      <c r="AW309" s="76">
        <v>103.02</v>
      </c>
      <c r="AX309" s="76">
        <v>101.582475</v>
      </c>
      <c r="AY309" s="76">
        <v>103.02</v>
      </c>
      <c r="AZ309" s="76">
        <v>101.582475</v>
      </c>
      <c r="BA309" s="76">
        <v>101.602891</v>
      </c>
      <c r="BB309" s="76">
        <v>101.854202</v>
      </c>
      <c r="BC309" s="76">
        <v>101.339471</v>
      </c>
      <c r="BD309" s="76">
        <v>101.56043200000001</v>
      </c>
      <c r="BE309" s="76">
        <v>100.916083</v>
      </c>
      <c r="BF309" s="76">
        <v>103.510034</v>
      </c>
      <c r="BG309" s="76">
        <v>101.732308</v>
      </c>
      <c r="BH309" s="76">
        <v>107.464285</v>
      </c>
      <c r="BI309" s="76">
        <v>108.30488200000001</v>
      </c>
      <c r="BJ309" s="76">
        <v>116.670433</v>
      </c>
      <c r="BK309" s="76">
        <v>101.509597</v>
      </c>
      <c r="BL309" s="76">
        <v>106.86067799999999</v>
      </c>
      <c r="BM309" s="76">
        <v>109.430412</v>
      </c>
      <c r="BN309" s="76">
        <v>100.85448700000001</v>
      </c>
      <c r="BO309" s="91">
        <f t="shared" si="95"/>
        <v>95.895001396258024</v>
      </c>
    </row>
    <row r="310" spans="1:67" hidden="1" x14ac:dyDescent="0.3">
      <c r="A310" s="92">
        <v>43466</v>
      </c>
      <c r="B310" s="84">
        <v>6660634297</v>
      </c>
      <c r="C310" s="84">
        <v>4669003381</v>
      </c>
      <c r="D310" s="84">
        <v>4629873293</v>
      </c>
      <c r="E310" s="84">
        <v>1055802305</v>
      </c>
      <c r="F310" s="84">
        <v>843903484</v>
      </c>
      <c r="G310" s="84">
        <v>2608324174</v>
      </c>
      <c r="H310" s="84">
        <v>2560793777</v>
      </c>
      <c r="I310" s="84">
        <v>47530397</v>
      </c>
      <c r="J310" s="84">
        <v>121843330</v>
      </c>
      <c r="K310" s="84">
        <v>39130088</v>
      </c>
      <c r="L310" s="84">
        <v>326845601</v>
      </c>
      <c r="M310" s="84">
        <v>1278902613</v>
      </c>
      <c r="N310" s="84">
        <v>385882702</v>
      </c>
      <c r="P310" s="86">
        <v>43466</v>
      </c>
      <c r="Q310" s="87">
        <f t="shared" si="87"/>
        <v>6939829523.6713934</v>
      </c>
      <c r="R310" s="87">
        <f t="shared" si="88"/>
        <v>4864714990.3094816</v>
      </c>
      <c r="S310" s="87">
        <f t="shared" si="89"/>
        <v>1100058595.1250145</v>
      </c>
      <c r="T310" s="87">
        <f t="shared" si="90"/>
        <v>879277566.10660672</v>
      </c>
      <c r="U310" s="87">
        <f t="shared" si="91"/>
        <v>2717657854.0250998</v>
      </c>
      <c r="V310" s="87">
        <f t="shared" si="92"/>
        <v>126950662.81859797</v>
      </c>
      <c r="W310" s="87">
        <f t="shared" si="93"/>
        <v>340546057.68155718</v>
      </c>
      <c r="X310" s="87">
        <f t="shared" si="94"/>
        <v>1332510646.2601349</v>
      </c>
      <c r="AV310" s="86">
        <v>43466</v>
      </c>
      <c r="AW310" s="76">
        <v>103.108</v>
      </c>
      <c r="AX310" s="76">
        <v>101.784796</v>
      </c>
      <c r="AY310" s="76">
        <v>103.108</v>
      </c>
      <c r="AZ310" s="76">
        <v>101.784796</v>
      </c>
      <c r="BA310" s="76">
        <v>101.91390800000001</v>
      </c>
      <c r="BB310" s="76">
        <v>102.34464800000001</v>
      </c>
      <c r="BC310" s="76">
        <v>101.462414</v>
      </c>
      <c r="BD310" s="76">
        <v>101.645394</v>
      </c>
      <c r="BE310" s="76">
        <v>101.157402</v>
      </c>
      <c r="BF310" s="76">
        <v>103.960455</v>
      </c>
      <c r="BG310" s="76">
        <v>101.599859</v>
      </c>
      <c r="BH310" s="76">
        <v>107.19920500000001</v>
      </c>
      <c r="BI310" s="76">
        <v>108.686026</v>
      </c>
      <c r="BJ310" s="76">
        <v>117.554998</v>
      </c>
      <c r="BK310" s="76">
        <v>101.481815</v>
      </c>
      <c r="BL310" s="76">
        <v>106.131563</v>
      </c>
      <c r="BM310" s="76">
        <v>107.817381</v>
      </c>
      <c r="BN310" s="76">
        <v>102.191335</v>
      </c>
      <c r="BO310" s="91">
        <f t="shared" si="95"/>
        <v>95.976915200595741</v>
      </c>
    </row>
    <row r="311" spans="1:67" hidden="1" x14ac:dyDescent="0.3">
      <c r="A311" s="93">
        <v>43497</v>
      </c>
      <c r="B311" s="84">
        <v>6723446542</v>
      </c>
      <c r="C311" s="84">
        <v>4697928094</v>
      </c>
      <c r="D311" s="84">
        <v>4658546716</v>
      </c>
      <c r="E311" s="84">
        <v>1057377003</v>
      </c>
      <c r="F311" s="84">
        <v>848729228</v>
      </c>
      <c r="G311" s="84">
        <v>2632253346</v>
      </c>
      <c r="H311" s="84">
        <v>2589859181</v>
      </c>
      <c r="I311" s="84">
        <v>42394165</v>
      </c>
      <c r="J311" s="84">
        <v>120187139</v>
      </c>
      <c r="K311" s="84">
        <v>39381378</v>
      </c>
      <c r="L311" s="84">
        <v>321868018</v>
      </c>
      <c r="M311" s="84">
        <v>1313424454</v>
      </c>
      <c r="N311" s="84">
        <v>390225976</v>
      </c>
      <c r="P311" s="86">
        <v>43497</v>
      </c>
      <c r="Q311" s="87">
        <f t="shared" si="87"/>
        <v>7007245530.1958694</v>
      </c>
      <c r="R311" s="87">
        <f t="shared" si="88"/>
        <v>4896229252.693759</v>
      </c>
      <c r="S311" s="87">
        <f t="shared" si="89"/>
        <v>1102009249.5298753</v>
      </c>
      <c r="T311" s="87">
        <f t="shared" si="90"/>
        <v>884554380.27183044</v>
      </c>
      <c r="U311" s="87">
        <f t="shared" si="91"/>
        <v>2743361663.9740396</v>
      </c>
      <c r="V311" s="87">
        <f t="shared" si="92"/>
        <v>125260279.42422803</v>
      </c>
      <c r="W311" s="87">
        <f t="shared" si="93"/>
        <v>335454177.60882431</v>
      </c>
      <c r="X311" s="87">
        <f t="shared" si="94"/>
        <v>1368864551.3947556</v>
      </c>
      <c r="AV311" s="86">
        <v>43497</v>
      </c>
      <c r="AW311" s="76">
        <v>103.07899999999999</v>
      </c>
      <c r="AX311" s="76">
        <v>102.22417299999999</v>
      </c>
      <c r="AY311" s="76">
        <v>103.07899999999999</v>
      </c>
      <c r="AZ311" s="76">
        <v>102.22417299999999</v>
      </c>
      <c r="BA311" s="76">
        <v>102.416696</v>
      </c>
      <c r="BB311" s="76">
        <v>102.89835100000001</v>
      </c>
      <c r="BC311" s="76">
        <v>101.911835</v>
      </c>
      <c r="BD311" s="76">
        <v>102.016307</v>
      </c>
      <c r="BE311" s="76">
        <v>101.438507</v>
      </c>
      <c r="BF311" s="76">
        <v>104.58920999999999</v>
      </c>
      <c r="BG311" s="76">
        <v>101.99763799999999</v>
      </c>
      <c r="BH311" s="76">
        <v>105.722089</v>
      </c>
      <c r="BI311" s="76">
        <v>104.036501</v>
      </c>
      <c r="BJ311" s="76">
        <v>106.817673</v>
      </c>
      <c r="BK311" s="76">
        <v>101.777372</v>
      </c>
      <c r="BL311" s="76">
        <v>106.93245899999999</v>
      </c>
      <c r="BM311" s="76">
        <v>108.71060799999999</v>
      </c>
      <c r="BN311" s="76">
        <v>102.776427</v>
      </c>
      <c r="BO311" s="91">
        <f t="shared" si="95"/>
        <v>95.949920878711723</v>
      </c>
    </row>
    <row r="312" spans="1:67" hidden="1" x14ac:dyDescent="0.3">
      <c r="A312" s="94">
        <v>43525</v>
      </c>
      <c r="B312" s="84">
        <v>6744337145</v>
      </c>
      <c r="C312" s="84">
        <v>4760716913</v>
      </c>
      <c r="D312" s="84">
        <v>4721071908</v>
      </c>
      <c r="E312" s="84">
        <v>1061928352</v>
      </c>
      <c r="F312" s="84">
        <v>859247280</v>
      </c>
      <c r="G312" s="84">
        <v>2683980645</v>
      </c>
      <c r="H312" s="84">
        <v>2640526545</v>
      </c>
      <c r="I312" s="84">
        <v>43454100</v>
      </c>
      <c r="J312" s="84">
        <v>115915631</v>
      </c>
      <c r="K312" s="84">
        <v>39645005</v>
      </c>
      <c r="L312" s="84">
        <v>323328918</v>
      </c>
      <c r="M312" s="84">
        <v>1262876719</v>
      </c>
      <c r="N312" s="84">
        <v>397414595</v>
      </c>
      <c r="P312" s="86">
        <v>43525</v>
      </c>
      <c r="Q312" s="87">
        <f t="shared" si="87"/>
        <v>7002050132.2756004</v>
      </c>
      <c r="R312" s="87">
        <f t="shared" si="88"/>
        <v>4942632281.5299196</v>
      </c>
      <c r="S312" s="87">
        <f t="shared" si="89"/>
        <v>1102506502.5258031</v>
      </c>
      <c r="T312" s="87">
        <f t="shared" si="90"/>
        <v>892080630.1983068</v>
      </c>
      <c r="U312" s="87">
        <f t="shared" si="91"/>
        <v>2786540267.2344313</v>
      </c>
      <c r="V312" s="87">
        <f t="shared" si="92"/>
        <v>120344971.18491244</v>
      </c>
      <c r="W312" s="87">
        <f t="shared" si="93"/>
        <v>335683884.77270091</v>
      </c>
      <c r="X312" s="87">
        <f t="shared" si="94"/>
        <v>1311133460.1469905</v>
      </c>
      <c r="AV312" s="86">
        <v>43525</v>
      </c>
      <c r="AW312" s="76">
        <v>103.476</v>
      </c>
      <c r="AX312" s="76">
        <v>102.57614</v>
      </c>
      <c r="AY312" s="76">
        <v>103.476</v>
      </c>
      <c r="AZ312" s="76">
        <v>102.57614</v>
      </c>
      <c r="BA312" s="76">
        <v>102.76688900000001</v>
      </c>
      <c r="BB312" s="76">
        <v>103.293706</v>
      </c>
      <c r="BC312" s="76">
        <v>102.21468900000001</v>
      </c>
      <c r="BD312" s="76">
        <v>102.37019100000001</v>
      </c>
      <c r="BE312" s="76">
        <v>101.74020899999999</v>
      </c>
      <c r="BF312" s="76">
        <v>104.60686099999999</v>
      </c>
      <c r="BG312" s="76">
        <v>102.468975</v>
      </c>
      <c r="BH312" s="76">
        <v>106.25754000000001</v>
      </c>
      <c r="BI312" s="76">
        <v>103.338883</v>
      </c>
      <c r="BJ312" s="76">
        <v>105.506159</v>
      </c>
      <c r="BK312" s="76">
        <v>101.578417</v>
      </c>
      <c r="BL312" s="76">
        <v>108.35334</v>
      </c>
      <c r="BM312" s="76">
        <v>110.644789</v>
      </c>
      <c r="BN312" s="76">
        <v>102.99758</v>
      </c>
      <c r="BO312" s="91">
        <f t="shared" si="95"/>
        <v>96.319463836917066</v>
      </c>
    </row>
    <row r="313" spans="1:67" hidden="1" x14ac:dyDescent="0.3">
      <c r="A313" s="95">
        <v>43556</v>
      </c>
      <c r="B313" s="84">
        <v>6887489654</v>
      </c>
      <c r="C313" s="84">
        <v>4789685118</v>
      </c>
      <c r="D313" s="84">
        <v>4748296302</v>
      </c>
      <c r="E313" s="84">
        <v>1066990422</v>
      </c>
      <c r="F313" s="84">
        <v>863726326</v>
      </c>
      <c r="G313" s="84">
        <v>2699911645</v>
      </c>
      <c r="H313" s="84">
        <v>2656815941</v>
      </c>
      <c r="I313" s="84">
        <v>43095704</v>
      </c>
      <c r="J313" s="84">
        <v>117667909</v>
      </c>
      <c r="K313" s="84">
        <v>41388816</v>
      </c>
      <c r="L313" s="84">
        <v>316818784</v>
      </c>
      <c r="M313" s="84">
        <v>1360485609</v>
      </c>
      <c r="N313" s="84">
        <v>420500143</v>
      </c>
      <c r="P313" s="86">
        <v>43556</v>
      </c>
      <c r="Q313" s="87">
        <f t="shared" si="87"/>
        <v>7146874013.8627071</v>
      </c>
      <c r="R313" s="87">
        <f t="shared" si="88"/>
        <v>4970065702.318532</v>
      </c>
      <c r="S313" s="87">
        <f t="shared" si="89"/>
        <v>1107173513.589746</v>
      </c>
      <c r="T313" s="87">
        <f t="shared" si="90"/>
        <v>896254447.48123741</v>
      </c>
      <c r="U313" s="87">
        <f t="shared" si="91"/>
        <v>2801590905.3554006</v>
      </c>
      <c r="V313" s="87">
        <f t="shared" si="92"/>
        <v>122099308.07072277</v>
      </c>
      <c r="W313" s="87">
        <f t="shared" si="93"/>
        <v>328750248.38087142</v>
      </c>
      <c r="X313" s="87">
        <f t="shared" si="94"/>
        <v>1411721793.2297571</v>
      </c>
      <c r="AV313" s="86">
        <v>43556</v>
      </c>
      <c r="AW313" s="76">
        <v>103.53100000000001</v>
      </c>
      <c r="AX313" s="76">
        <v>103.043284</v>
      </c>
      <c r="AY313" s="76">
        <v>103.53100000000001</v>
      </c>
      <c r="AZ313" s="76">
        <v>103.043284</v>
      </c>
      <c r="BA313" s="76">
        <v>103.140134</v>
      </c>
      <c r="BB313" s="76">
        <v>103.70542399999999</v>
      </c>
      <c r="BC313" s="76">
        <v>102.547608</v>
      </c>
      <c r="BD313" s="76">
        <v>102.938716</v>
      </c>
      <c r="BE313" s="76">
        <v>102.054236</v>
      </c>
      <c r="BF313" s="76">
        <v>104.619838</v>
      </c>
      <c r="BG313" s="76">
        <v>103.38314099999999</v>
      </c>
      <c r="BH313" s="76">
        <v>105.03934700000001</v>
      </c>
      <c r="BI313" s="76">
        <v>103.88353600000001</v>
      </c>
      <c r="BJ313" s="76">
        <v>104.974744</v>
      </c>
      <c r="BK313" s="76">
        <v>102.99715399999999</v>
      </c>
      <c r="BL313" s="76">
        <v>105.8693</v>
      </c>
      <c r="BM313" s="76">
        <v>106.974299</v>
      </c>
      <c r="BN313" s="76">
        <v>103.286607</v>
      </c>
      <c r="BO313" s="91">
        <f t="shared" si="95"/>
        <v>96.370659964628146</v>
      </c>
    </row>
    <row r="314" spans="1:67" hidden="1" x14ac:dyDescent="0.3">
      <c r="A314" s="96">
        <v>43586</v>
      </c>
      <c r="B314" s="84">
        <v>6973067687</v>
      </c>
      <c r="C314" s="84">
        <v>4836346144</v>
      </c>
      <c r="D314" s="84">
        <v>4796182557</v>
      </c>
      <c r="E314" s="84">
        <v>1073960810</v>
      </c>
      <c r="F314" s="84">
        <v>874512240</v>
      </c>
      <c r="G314" s="84">
        <v>2734648486</v>
      </c>
      <c r="H314" s="84">
        <v>2689681683</v>
      </c>
      <c r="I314" s="84">
        <v>44966803</v>
      </c>
      <c r="J314" s="84">
        <v>113061021</v>
      </c>
      <c r="K314" s="84">
        <v>40163587</v>
      </c>
      <c r="L314" s="84">
        <v>315633654</v>
      </c>
      <c r="M314" s="84">
        <v>1399025540</v>
      </c>
      <c r="N314" s="84">
        <v>422062349</v>
      </c>
      <c r="P314" s="86">
        <v>43586</v>
      </c>
      <c r="Q314" s="87">
        <f t="shared" si="87"/>
        <v>7256561967.7274714</v>
      </c>
      <c r="R314" s="87">
        <f t="shared" si="88"/>
        <v>5032970719.1491098</v>
      </c>
      <c r="S314" s="87">
        <f t="shared" si="89"/>
        <v>1117623335.7385721</v>
      </c>
      <c r="T314" s="87">
        <f t="shared" si="90"/>
        <v>910066063.59594321</v>
      </c>
      <c r="U314" s="87">
        <f t="shared" si="91"/>
        <v>2845827272.780797</v>
      </c>
      <c r="V314" s="87">
        <f t="shared" si="92"/>
        <v>117657585.13295168</v>
      </c>
      <c r="W314" s="87">
        <f t="shared" si="93"/>
        <v>328465930.94475603</v>
      </c>
      <c r="X314" s="87">
        <f t="shared" si="94"/>
        <v>1455903768.777426</v>
      </c>
      <c r="AV314" s="86">
        <v>43586</v>
      </c>
      <c r="AW314" s="76">
        <v>103.233</v>
      </c>
      <c r="AX314" s="76">
        <v>103.212248</v>
      </c>
      <c r="AY314" s="76">
        <v>103.233</v>
      </c>
      <c r="AZ314" s="76">
        <v>103.212248</v>
      </c>
      <c r="BA314" s="76">
        <v>103.43598900000001</v>
      </c>
      <c r="BB314" s="76">
        <v>104.140556</v>
      </c>
      <c r="BC314" s="76">
        <v>102.697475</v>
      </c>
      <c r="BD314" s="76">
        <v>102.97067699999999</v>
      </c>
      <c r="BE314" s="76">
        <v>102.3235</v>
      </c>
      <c r="BF314" s="76">
        <v>104.67995500000001</v>
      </c>
      <c r="BG314" s="76">
        <v>103.19545599999999</v>
      </c>
      <c r="BH314" s="76">
        <v>103.297314</v>
      </c>
      <c r="BI314" s="76">
        <v>104.05950900000001</v>
      </c>
      <c r="BJ314" s="76">
        <v>103.144345</v>
      </c>
      <c r="BK314" s="76">
        <v>104.802891</v>
      </c>
      <c r="BL314" s="76">
        <v>102.750006</v>
      </c>
      <c r="BM314" s="76">
        <v>102.423484</v>
      </c>
      <c r="BN314" s="76">
        <v>103.513177</v>
      </c>
      <c r="BO314" s="91">
        <f t="shared" si="95"/>
        <v>96.093270036302712</v>
      </c>
    </row>
    <row r="315" spans="1:67" hidden="1" x14ac:dyDescent="0.3">
      <c r="A315" s="97">
        <v>43617</v>
      </c>
      <c r="B315" s="84">
        <v>6961262100</v>
      </c>
      <c r="C315" s="84">
        <v>4864000993</v>
      </c>
      <c r="D315" s="84">
        <v>4823598779</v>
      </c>
      <c r="E315" s="84">
        <v>1082930740</v>
      </c>
      <c r="F315" s="84">
        <v>882065914</v>
      </c>
      <c r="G315" s="84">
        <v>2743859810</v>
      </c>
      <c r="H315" s="84">
        <v>2699979566</v>
      </c>
      <c r="I315" s="84">
        <v>43880244</v>
      </c>
      <c r="J315" s="84">
        <v>114742315</v>
      </c>
      <c r="K315" s="84">
        <v>40402214</v>
      </c>
      <c r="L315" s="84">
        <v>318452349</v>
      </c>
      <c r="M315" s="84">
        <v>1362912851</v>
      </c>
      <c r="N315" s="84">
        <v>415895907</v>
      </c>
      <c r="P315" s="86">
        <v>43617</v>
      </c>
      <c r="Q315" s="87">
        <f t="shared" si="87"/>
        <v>7239647890.1344643</v>
      </c>
      <c r="R315" s="87">
        <f t="shared" si="88"/>
        <v>5058515829.5626287</v>
      </c>
      <c r="S315" s="87">
        <f t="shared" si="89"/>
        <v>1126237905.4802079</v>
      </c>
      <c r="T315" s="87">
        <f t="shared" si="90"/>
        <v>917340353.15946913</v>
      </c>
      <c r="U315" s="87">
        <f t="shared" si="91"/>
        <v>2853588702.5847297</v>
      </c>
      <c r="V315" s="87">
        <f t="shared" si="92"/>
        <v>119330941.25257747</v>
      </c>
      <c r="W315" s="87">
        <f t="shared" si="93"/>
        <v>331187483.45163071</v>
      </c>
      <c r="X315" s="87">
        <f t="shared" si="94"/>
        <v>1417416698.9315481</v>
      </c>
      <c r="AV315" s="86">
        <v>43617</v>
      </c>
      <c r="AW315" s="76">
        <v>103.29900000000001</v>
      </c>
      <c r="AX315" s="76">
        <v>103.52556199999999</v>
      </c>
      <c r="AY315" s="76">
        <v>103.29900000000001</v>
      </c>
      <c r="AZ315" s="76">
        <v>103.52556199999999</v>
      </c>
      <c r="BA315" s="76">
        <v>103.67494600000001</v>
      </c>
      <c r="BB315" s="76">
        <v>104.513676</v>
      </c>
      <c r="BC315" s="76">
        <v>102.795806</v>
      </c>
      <c r="BD315" s="76">
        <v>103.364273</v>
      </c>
      <c r="BE315" s="76">
        <v>102.581208</v>
      </c>
      <c r="BF315" s="76">
        <v>104.73686600000001</v>
      </c>
      <c r="BG315" s="76">
        <v>103.78199600000001</v>
      </c>
      <c r="BH315" s="76">
        <v>102.598911</v>
      </c>
      <c r="BI315" s="76">
        <v>103.872849</v>
      </c>
      <c r="BJ315" s="76">
        <v>101.514188</v>
      </c>
      <c r="BK315" s="76">
        <v>105.788774</v>
      </c>
      <c r="BL315" s="76">
        <v>101.684134</v>
      </c>
      <c r="BM315" s="76">
        <v>100.840142</v>
      </c>
      <c r="BN315" s="76">
        <v>103.65678</v>
      </c>
      <c r="BO315" s="91">
        <f t="shared" si="95"/>
        <v>96.154705389556</v>
      </c>
    </row>
    <row r="316" spans="1:67" hidden="1" x14ac:dyDescent="0.3">
      <c r="A316" s="98">
        <v>43647</v>
      </c>
      <c r="B316" s="84">
        <v>6993157222</v>
      </c>
      <c r="C316" s="84">
        <v>4857718338</v>
      </c>
      <c r="D316" s="84">
        <v>4817040814</v>
      </c>
      <c r="E316" s="84">
        <v>1087053785</v>
      </c>
      <c r="F316" s="84">
        <v>891300335</v>
      </c>
      <c r="G316" s="84">
        <v>2725896294</v>
      </c>
      <c r="H316" s="84">
        <v>2683945658</v>
      </c>
      <c r="I316" s="84">
        <v>41950636</v>
      </c>
      <c r="J316" s="84">
        <v>112790400</v>
      </c>
      <c r="K316" s="84">
        <v>40677524</v>
      </c>
      <c r="L316" s="84">
        <v>312477358</v>
      </c>
      <c r="M316" s="84">
        <v>1412807522</v>
      </c>
      <c r="N316" s="84">
        <v>410154004</v>
      </c>
      <c r="P316" s="86">
        <v>43647</v>
      </c>
      <c r="Q316" s="87">
        <f t="shared" si="87"/>
        <v>7245603406.0148335</v>
      </c>
      <c r="R316" s="87">
        <f t="shared" si="88"/>
        <v>5033077252.2239046</v>
      </c>
      <c r="S316" s="87">
        <f t="shared" si="89"/>
        <v>1126295370.9004023</v>
      </c>
      <c r="T316" s="87">
        <f t="shared" si="90"/>
        <v>923475411.46961534</v>
      </c>
      <c r="U316" s="87">
        <f t="shared" si="91"/>
        <v>2824298502.8443298</v>
      </c>
      <c r="V316" s="87">
        <f t="shared" si="92"/>
        <v>116862023.89884943</v>
      </c>
      <c r="W316" s="87">
        <f t="shared" si="93"/>
        <v>323757487.14824426</v>
      </c>
      <c r="X316" s="87">
        <f t="shared" si="94"/>
        <v>1463808501.4366314</v>
      </c>
      <c r="AV316" s="86">
        <v>43647</v>
      </c>
      <c r="AW316" s="76">
        <v>103.687</v>
      </c>
      <c r="AX316" s="76">
        <v>103.794405</v>
      </c>
      <c r="AY316" s="76">
        <v>103.687</v>
      </c>
      <c r="AZ316" s="76">
        <v>103.794405</v>
      </c>
      <c r="BA316" s="76">
        <v>103.830833</v>
      </c>
      <c r="BB316" s="76">
        <v>104.816925</v>
      </c>
      <c r="BC316" s="76">
        <v>102.79723</v>
      </c>
      <c r="BD316" s="76">
        <v>103.75507500000001</v>
      </c>
      <c r="BE316" s="76">
        <v>102.808093</v>
      </c>
      <c r="BF316" s="76">
        <v>104.89475</v>
      </c>
      <c r="BG316" s="76">
        <v>104.369246</v>
      </c>
      <c r="BH316" s="76">
        <v>103.35603</v>
      </c>
      <c r="BI316" s="76">
        <v>105.949612</v>
      </c>
      <c r="BJ316" s="76">
        <v>104.416258</v>
      </c>
      <c r="BK316" s="76">
        <v>107.19514599999999</v>
      </c>
      <c r="BL316" s="76">
        <v>101.493656</v>
      </c>
      <c r="BM316" s="76">
        <v>100.403029</v>
      </c>
      <c r="BN316" s="76">
        <v>104.04275800000001</v>
      </c>
      <c r="BO316" s="91">
        <f t="shared" si="95"/>
        <v>96.515870799590431</v>
      </c>
    </row>
    <row r="317" spans="1:67" hidden="1" x14ac:dyDescent="0.3">
      <c r="A317" s="101">
        <v>43678</v>
      </c>
      <c r="B317" s="84">
        <v>7098013555</v>
      </c>
      <c r="C317" s="84">
        <v>4917492754</v>
      </c>
      <c r="D317" s="84">
        <v>4876541152</v>
      </c>
      <c r="E317" s="84">
        <v>1095678132</v>
      </c>
      <c r="F317" s="84">
        <v>898765693</v>
      </c>
      <c r="G317" s="84">
        <v>2773189276</v>
      </c>
      <c r="H317" s="84">
        <v>2732063191</v>
      </c>
      <c r="I317" s="84">
        <v>41126085</v>
      </c>
      <c r="J317" s="84">
        <v>108908051</v>
      </c>
      <c r="K317" s="84">
        <v>40951602</v>
      </c>
      <c r="L317" s="84">
        <v>315939120</v>
      </c>
      <c r="M317" s="84">
        <v>1466936443</v>
      </c>
      <c r="N317" s="84">
        <v>397645238</v>
      </c>
      <c r="P317" s="86">
        <v>43678</v>
      </c>
      <c r="Q317" s="87">
        <f t="shared" si="87"/>
        <v>7355450913.6071177</v>
      </c>
      <c r="R317" s="87">
        <f t="shared" si="88"/>
        <v>5095844955.7463093</v>
      </c>
      <c r="S317" s="87">
        <f t="shared" si="89"/>
        <v>1135417205.7563419</v>
      </c>
      <c r="T317" s="87">
        <f t="shared" si="90"/>
        <v>931362963.2390275</v>
      </c>
      <c r="U317" s="87">
        <f t="shared" si="91"/>
        <v>2873769884.4475737</v>
      </c>
      <c r="V317" s="87">
        <f t="shared" si="92"/>
        <v>112858029.50641456</v>
      </c>
      <c r="W317" s="87">
        <f t="shared" si="93"/>
        <v>327397893.90952051</v>
      </c>
      <c r="X317" s="87">
        <f t="shared" si="94"/>
        <v>1520140658.5462523</v>
      </c>
      <c r="AV317" s="86">
        <v>43678</v>
      </c>
      <c r="AW317" s="76">
        <v>103.67</v>
      </c>
      <c r="AX317" s="76">
        <v>104.005386</v>
      </c>
      <c r="AY317" s="76">
        <v>103.67</v>
      </c>
      <c r="AZ317" s="76">
        <v>104.005386</v>
      </c>
      <c r="BA317" s="76">
        <v>104.146271</v>
      </c>
      <c r="BB317" s="76">
        <v>105.00739</v>
      </c>
      <c r="BC317" s="76">
        <v>103.243664</v>
      </c>
      <c r="BD317" s="76">
        <v>103.853272</v>
      </c>
      <c r="BE317" s="76">
        <v>103.030373</v>
      </c>
      <c r="BF317" s="76">
        <v>106.153536</v>
      </c>
      <c r="BG317" s="76">
        <v>104.112497</v>
      </c>
      <c r="BH317" s="76">
        <v>102.631561</v>
      </c>
      <c r="BI317" s="76">
        <v>104.364413</v>
      </c>
      <c r="BJ317" s="76">
        <v>103.06218699999999</v>
      </c>
      <c r="BK317" s="76">
        <v>105.42220399999999</v>
      </c>
      <c r="BL317" s="76">
        <v>101.387252</v>
      </c>
      <c r="BM317" s="76">
        <v>100.028746</v>
      </c>
      <c r="BN317" s="76">
        <v>104.562462</v>
      </c>
      <c r="BO317" s="91">
        <f t="shared" si="95"/>
        <v>96.500046541934296</v>
      </c>
    </row>
    <row r="318" spans="1:67" hidden="1" x14ac:dyDescent="0.3">
      <c r="A318" s="102">
        <v>43709</v>
      </c>
      <c r="B318" s="84">
        <v>7011054712</v>
      </c>
      <c r="C318" s="84">
        <v>4893420888</v>
      </c>
      <c r="D318" s="84">
        <v>4852197432</v>
      </c>
      <c r="E318" s="84">
        <v>1101325172</v>
      </c>
      <c r="F318" s="84">
        <v>907208761</v>
      </c>
      <c r="G318" s="84">
        <v>2731927949</v>
      </c>
      <c r="H318" s="84">
        <v>2690507505</v>
      </c>
      <c r="I318" s="84">
        <v>41420444</v>
      </c>
      <c r="J318" s="84">
        <v>111735550</v>
      </c>
      <c r="K318" s="84">
        <v>41223456</v>
      </c>
      <c r="L318" s="84">
        <v>301002777</v>
      </c>
      <c r="M318" s="84">
        <v>1422659290</v>
      </c>
      <c r="N318" s="84">
        <v>393971757</v>
      </c>
      <c r="P318" s="86">
        <v>43709</v>
      </c>
      <c r="Q318" s="87">
        <f t="shared" si="87"/>
        <v>7246325909.7396622</v>
      </c>
      <c r="R318" s="87">
        <f t="shared" si="88"/>
        <v>5057630274.5554247</v>
      </c>
      <c r="S318" s="87">
        <f t="shared" si="89"/>
        <v>1138282534.7593849</v>
      </c>
      <c r="T318" s="87">
        <f t="shared" si="90"/>
        <v>937652125.16817057</v>
      </c>
      <c r="U318" s="87">
        <f t="shared" si="91"/>
        <v>2823603736.3247771</v>
      </c>
      <c r="V318" s="87">
        <f t="shared" si="92"/>
        <v>115485079.52993014</v>
      </c>
      <c r="W318" s="87">
        <f t="shared" si="93"/>
        <v>311103580.19963056</v>
      </c>
      <c r="X318" s="87">
        <f t="shared" si="94"/>
        <v>1470399718.3496563</v>
      </c>
      <c r="AV318" s="86">
        <v>43709</v>
      </c>
      <c r="AW318" s="76">
        <v>103.94199999999999</v>
      </c>
      <c r="AX318" s="76">
        <v>104.315313</v>
      </c>
      <c r="AY318" s="76">
        <v>103.94199999999999</v>
      </c>
      <c r="AZ318" s="76">
        <v>104.315313</v>
      </c>
      <c r="BA318" s="76">
        <v>104.546902</v>
      </c>
      <c r="BB318" s="76">
        <v>105.415752</v>
      </c>
      <c r="BC318" s="76">
        <v>103.636191</v>
      </c>
      <c r="BD318" s="76">
        <v>104.065268</v>
      </c>
      <c r="BE318" s="76">
        <v>103.241569</v>
      </c>
      <c r="BF318" s="76">
        <v>108.398318</v>
      </c>
      <c r="BG318" s="76">
        <v>103.899277</v>
      </c>
      <c r="BH318" s="76">
        <v>102.78880599999999</v>
      </c>
      <c r="BI318" s="76">
        <v>104.338762</v>
      </c>
      <c r="BJ318" s="76">
        <v>103.38921999999999</v>
      </c>
      <c r="BK318" s="76">
        <v>105.110069</v>
      </c>
      <c r="BL318" s="76">
        <v>101.67582899999999</v>
      </c>
      <c r="BM318" s="76">
        <v>100.354902</v>
      </c>
      <c r="BN318" s="76">
        <v>104.76320699999999</v>
      </c>
      <c r="BO318" s="91">
        <f t="shared" si="95"/>
        <v>96.753234664432654</v>
      </c>
    </row>
    <row r="319" spans="1:67" hidden="1" x14ac:dyDescent="0.3">
      <c r="A319" s="103">
        <v>43739</v>
      </c>
      <c r="B319" s="84">
        <v>7084876568</v>
      </c>
      <c r="C319" s="84">
        <v>4875657441</v>
      </c>
      <c r="D319" s="84">
        <v>4834169431</v>
      </c>
      <c r="E319" s="84">
        <v>1106393874</v>
      </c>
      <c r="F319" s="84">
        <v>914452645</v>
      </c>
      <c r="G319" s="84">
        <v>2702832526</v>
      </c>
      <c r="H319" s="84">
        <v>2661529238</v>
      </c>
      <c r="I319" s="84">
        <v>41303288</v>
      </c>
      <c r="J319" s="84">
        <v>110490386</v>
      </c>
      <c r="K319" s="84">
        <v>41488010</v>
      </c>
      <c r="L319" s="84">
        <v>303073163</v>
      </c>
      <c r="M319" s="84">
        <v>1523427718</v>
      </c>
      <c r="N319" s="84">
        <v>382718246</v>
      </c>
      <c r="P319" s="86">
        <v>43739</v>
      </c>
      <c r="Q319" s="87">
        <f t="shared" si="87"/>
        <v>7283315212.9626884</v>
      </c>
      <c r="R319" s="87">
        <f t="shared" si="88"/>
        <v>5012218585.9413595</v>
      </c>
      <c r="S319" s="87">
        <f t="shared" si="89"/>
        <v>1137382600.3446789</v>
      </c>
      <c r="T319" s="87">
        <f t="shared" si="90"/>
        <v>940065334.51049232</v>
      </c>
      <c r="U319" s="87">
        <f t="shared" si="91"/>
        <v>2778535527.8621659</v>
      </c>
      <c r="V319" s="87">
        <f t="shared" si="92"/>
        <v>113585085.28922611</v>
      </c>
      <c r="W319" s="87">
        <f t="shared" si="93"/>
        <v>311561868.09077245</v>
      </c>
      <c r="X319" s="87">
        <f t="shared" si="94"/>
        <v>1566097047.4028494</v>
      </c>
      <c r="AV319" s="86">
        <v>43739</v>
      </c>
      <c r="AW319" s="76">
        <v>104.503</v>
      </c>
      <c r="AX319" s="76">
        <v>104.572028</v>
      </c>
      <c r="AY319" s="76">
        <v>104.503</v>
      </c>
      <c r="AZ319" s="76">
        <v>104.572028</v>
      </c>
      <c r="BA319" s="76">
        <v>104.814936</v>
      </c>
      <c r="BB319" s="76">
        <v>105.747587</v>
      </c>
      <c r="BC319" s="76">
        <v>103.83735</v>
      </c>
      <c r="BD319" s="76">
        <v>104.30976200000001</v>
      </c>
      <c r="BE319" s="76">
        <v>103.444919</v>
      </c>
      <c r="BF319" s="76">
        <v>108.402091</v>
      </c>
      <c r="BG319" s="76">
        <v>104.23126999999999</v>
      </c>
      <c r="BH319" s="76">
        <v>104.291134</v>
      </c>
      <c r="BI319" s="76">
        <v>104.45218</v>
      </c>
      <c r="BJ319" s="76">
        <v>103.812727</v>
      </c>
      <c r="BK319" s="76">
        <v>104.971603</v>
      </c>
      <c r="BL319" s="76">
        <v>104.17549200000001</v>
      </c>
      <c r="BM319" s="76">
        <v>103.664784</v>
      </c>
      <c r="BN319" s="76">
        <v>105.36916100000001</v>
      </c>
      <c r="BO319" s="91">
        <f t="shared" si="95"/>
        <v>97.275435167085561</v>
      </c>
    </row>
    <row r="320" spans="1:67" hidden="1" x14ac:dyDescent="0.3">
      <c r="A320" s="104">
        <v>43770</v>
      </c>
      <c r="B320" s="84">
        <v>7264014415</v>
      </c>
      <c r="C320" s="84">
        <v>4949563010</v>
      </c>
      <c r="D320" s="84">
        <v>4907811750</v>
      </c>
      <c r="E320" s="84">
        <v>1130394969</v>
      </c>
      <c r="F320" s="84">
        <v>924454610</v>
      </c>
      <c r="G320" s="84">
        <v>2737600908</v>
      </c>
      <c r="H320" s="84">
        <v>2695246333</v>
      </c>
      <c r="I320" s="84">
        <v>42354575</v>
      </c>
      <c r="J320" s="84">
        <v>115361263</v>
      </c>
      <c r="K320" s="84">
        <v>41751260</v>
      </c>
      <c r="L320" s="84">
        <v>310887574</v>
      </c>
      <c r="M320" s="84">
        <v>1609197430</v>
      </c>
      <c r="N320" s="84">
        <v>394366401</v>
      </c>
      <c r="P320" s="86">
        <v>43770</v>
      </c>
      <c r="Q320" s="87">
        <f t="shared" si="87"/>
        <v>7407714280.5939474</v>
      </c>
      <c r="R320" s="87">
        <f t="shared" si="88"/>
        <v>5047477399.8471699</v>
      </c>
      <c r="S320" s="87">
        <f t="shared" si="89"/>
        <v>1152756929.733165</v>
      </c>
      <c r="T320" s="87">
        <f t="shared" si="90"/>
        <v>942742569.74446106</v>
      </c>
      <c r="U320" s="87">
        <f t="shared" si="91"/>
        <v>2791757309.6884551</v>
      </c>
      <c r="V320" s="87">
        <f t="shared" si="92"/>
        <v>117643389.25151405</v>
      </c>
      <c r="W320" s="87">
        <f t="shared" si="93"/>
        <v>317037686.05186719</v>
      </c>
      <c r="X320" s="87">
        <f t="shared" si="94"/>
        <v>1641031267.4890361</v>
      </c>
      <c r="AV320" s="86">
        <v>43770</v>
      </c>
      <c r="AW320" s="76">
        <v>105.346</v>
      </c>
      <c r="AX320" s="76">
        <v>104.803658</v>
      </c>
      <c r="AY320" s="76">
        <v>105.346</v>
      </c>
      <c r="AZ320" s="76">
        <v>104.803658</v>
      </c>
      <c r="BA320" s="76">
        <v>104.94017599999999</v>
      </c>
      <c r="BB320" s="76">
        <v>106.007203</v>
      </c>
      <c r="BC320" s="76">
        <v>103.82174000000001</v>
      </c>
      <c r="BD320" s="76">
        <v>104.656261</v>
      </c>
      <c r="BE320" s="76">
        <v>103.618915</v>
      </c>
      <c r="BF320" s="76">
        <v>108.402091</v>
      </c>
      <c r="BG320" s="76">
        <v>104.80574900000001</v>
      </c>
      <c r="BH320" s="76">
        <v>107.023276</v>
      </c>
      <c r="BI320" s="76">
        <v>106.37872900000001</v>
      </c>
      <c r="BJ320" s="76">
        <v>106.784283</v>
      </c>
      <c r="BK320" s="76">
        <v>106.0493</v>
      </c>
      <c r="BL320" s="76">
        <v>107.486107</v>
      </c>
      <c r="BM320" s="76">
        <v>108.21035000000001</v>
      </c>
      <c r="BN320" s="76">
        <v>105.793346</v>
      </c>
      <c r="BO320" s="91">
        <f t="shared" si="95"/>
        <v>98.060132179093372</v>
      </c>
    </row>
    <row r="321" spans="1:68" hidden="1" x14ac:dyDescent="0.3">
      <c r="A321" s="85">
        <v>43800</v>
      </c>
      <c r="B321" s="84">
        <v>7131249778</v>
      </c>
      <c r="C321" s="84">
        <v>4905717875</v>
      </c>
      <c r="D321" s="84">
        <v>4863706647</v>
      </c>
      <c r="E321" s="84">
        <v>1114068559</v>
      </c>
      <c r="F321" s="84">
        <v>930828735</v>
      </c>
      <c r="G321" s="84">
        <v>2696240714</v>
      </c>
      <c r="H321" s="84">
        <v>2653796433</v>
      </c>
      <c r="I321" s="84">
        <v>42444281</v>
      </c>
      <c r="J321" s="84">
        <v>122568639</v>
      </c>
      <c r="K321" s="84">
        <v>42011228</v>
      </c>
      <c r="L321" s="84">
        <v>320135655</v>
      </c>
      <c r="M321" s="84">
        <v>1500782658</v>
      </c>
      <c r="N321" s="84">
        <v>404613590</v>
      </c>
      <c r="P321" s="86">
        <v>43800</v>
      </c>
      <c r="Q321" s="87">
        <f t="shared" si="87"/>
        <v>7231957290.8654451</v>
      </c>
      <c r="R321" s="87">
        <f t="shared" si="88"/>
        <v>4974996425.2388287</v>
      </c>
      <c r="S321" s="87">
        <f t="shared" si="89"/>
        <v>1129801435.7370627</v>
      </c>
      <c r="T321" s="87">
        <f t="shared" si="90"/>
        <v>943973898.85258758</v>
      </c>
      <c r="U321" s="87">
        <f t="shared" si="91"/>
        <v>2734317026.6866164</v>
      </c>
      <c r="V321" s="87">
        <f t="shared" si="92"/>
        <v>124299553.38012348</v>
      </c>
      <c r="W321" s="87">
        <f t="shared" si="93"/>
        <v>324656610.87705553</v>
      </c>
      <c r="X321" s="87">
        <f t="shared" si="94"/>
        <v>1521976711.4329679</v>
      </c>
      <c r="AV321" s="86">
        <v>43800</v>
      </c>
      <c r="AW321" s="76">
        <v>105.934</v>
      </c>
      <c r="AX321" s="76">
        <v>105.233794</v>
      </c>
      <c r="AY321" s="76">
        <v>105.934</v>
      </c>
      <c r="AZ321" s="76">
        <v>105.233794</v>
      </c>
      <c r="BA321" s="76">
        <v>105.216345</v>
      </c>
      <c r="BB321" s="76">
        <v>106.381952</v>
      </c>
      <c r="BC321" s="76">
        <v>103.994579</v>
      </c>
      <c r="BD321" s="76">
        <v>105.252635</v>
      </c>
      <c r="BE321" s="76">
        <v>103.85717699999999</v>
      </c>
      <c r="BF321" s="76">
        <v>108.402091</v>
      </c>
      <c r="BG321" s="76">
        <v>105.849644</v>
      </c>
      <c r="BH321" s="76">
        <v>108.096588</v>
      </c>
      <c r="BI321" s="76">
        <v>108.268964</v>
      </c>
      <c r="BJ321" s="76">
        <v>110.368737</v>
      </c>
      <c r="BK321" s="76">
        <v>106.56333100000001</v>
      </c>
      <c r="BL321" s="76">
        <v>107.97281099999999</v>
      </c>
      <c r="BM321" s="76">
        <v>108.84138400000001</v>
      </c>
      <c r="BN321" s="76">
        <v>105.942711</v>
      </c>
      <c r="BO321" s="91">
        <f t="shared" si="95"/>
        <v>98.607465326258961</v>
      </c>
      <c r="BP321" s="262"/>
    </row>
    <row r="322" spans="1:68" hidden="1" x14ac:dyDescent="0.3">
      <c r="A322" s="92">
        <v>43831</v>
      </c>
      <c r="B322" s="84">
        <v>7093646623</v>
      </c>
      <c r="C322" s="84">
        <v>4905883363</v>
      </c>
      <c r="D322" s="84">
        <v>4863623621</v>
      </c>
      <c r="E322" s="84">
        <v>1107756893</v>
      </c>
      <c r="F322" s="84">
        <v>935659445</v>
      </c>
      <c r="G322" s="84">
        <v>2702244042</v>
      </c>
      <c r="H322" s="84">
        <v>2659200842</v>
      </c>
      <c r="I322" s="84">
        <v>43043200</v>
      </c>
      <c r="J322" s="84">
        <v>117963241</v>
      </c>
      <c r="K322" s="84">
        <v>42259742</v>
      </c>
      <c r="L322" s="84">
        <v>317364060</v>
      </c>
      <c r="M322" s="84">
        <v>1471327905</v>
      </c>
      <c r="N322" s="84">
        <v>399071295</v>
      </c>
      <c r="P322" s="86">
        <v>43831</v>
      </c>
      <c r="Q322" s="87">
        <f t="shared" si="87"/>
        <v>7159153914.237977</v>
      </c>
      <c r="R322" s="87">
        <f t="shared" si="88"/>
        <v>4951187442.4557753</v>
      </c>
      <c r="S322" s="87">
        <f t="shared" si="89"/>
        <v>1117986631.9857769</v>
      </c>
      <c r="T322" s="87">
        <f t="shared" si="90"/>
        <v>944299925.56248641</v>
      </c>
      <c r="U322" s="87">
        <f t="shared" si="91"/>
        <v>2727198299.924469</v>
      </c>
      <c r="V322" s="87">
        <f t="shared" si="92"/>
        <v>119052589.36963934</v>
      </c>
      <c r="W322" s="87">
        <f t="shared" si="93"/>
        <v>320294803.66567397</v>
      </c>
      <c r="X322" s="87">
        <f t="shared" si="94"/>
        <v>1484915092.3384404</v>
      </c>
      <c r="AU322" s="64">
        <f>AVERAGE(AW322:AW333)</f>
        <v>107.42999999999999</v>
      </c>
      <c r="AV322" s="86">
        <v>43831</v>
      </c>
      <c r="AW322" s="76">
        <v>106.447</v>
      </c>
      <c r="AX322" s="76">
        <v>105.577099</v>
      </c>
      <c r="AY322" s="76">
        <v>106.447</v>
      </c>
      <c r="AZ322" s="76">
        <v>105.577099</v>
      </c>
      <c r="BA322" s="76">
        <v>105.912025</v>
      </c>
      <c r="BB322" s="76">
        <v>107.56034099999999</v>
      </c>
      <c r="BC322" s="76">
        <v>104.184293</v>
      </c>
      <c r="BD322" s="76">
        <v>105.215481</v>
      </c>
      <c r="BE322" s="76">
        <v>104.123603</v>
      </c>
      <c r="BF322" s="76">
        <v>108.839353</v>
      </c>
      <c r="BG322" s="76">
        <v>105.43964200000001</v>
      </c>
      <c r="BH322" s="76">
        <v>109.135457</v>
      </c>
      <c r="BI322" s="76">
        <v>110.250184</v>
      </c>
      <c r="BJ322" s="76">
        <v>115.490117</v>
      </c>
      <c r="BK322" s="76">
        <v>105.99382</v>
      </c>
      <c r="BL322" s="76">
        <v>108.335004</v>
      </c>
      <c r="BM322" s="76">
        <v>108.746095</v>
      </c>
      <c r="BN322" s="76">
        <v>107.37416899999999</v>
      </c>
      <c r="BO322" s="91">
        <f t="shared" si="95"/>
        <v>99.084985572000377</v>
      </c>
    </row>
    <row r="323" spans="1:68" hidden="1" x14ac:dyDescent="0.3">
      <c r="A323" s="93">
        <v>43862</v>
      </c>
      <c r="B323" s="84">
        <v>7175126359</v>
      </c>
      <c r="C323" s="84">
        <v>4949601123</v>
      </c>
      <c r="D323" s="84">
        <v>4907096652</v>
      </c>
      <c r="E323" s="84">
        <v>1107630256</v>
      </c>
      <c r="F323" s="84">
        <v>940391929</v>
      </c>
      <c r="G323" s="84">
        <v>2739921000</v>
      </c>
      <c r="H323" s="84">
        <v>2696909763</v>
      </c>
      <c r="I323" s="84">
        <v>43011237</v>
      </c>
      <c r="J323" s="84">
        <v>119153467</v>
      </c>
      <c r="K323" s="84">
        <v>42504471</v>
      </c>
      <c r="L323" s="84">
        <v>315913467</v>
      </c>
      <c r="M323" s="84">
        <v>1512226539</v>
      </c>
      <c r="N323" s="84">
        <v>397385230</v>
      </c>
      <c r="P323" s="86">
        <v>43862</v>
      </c>
      <c r="Q323" s="87">
        <f t="shared" si="87"/>
        <v>7211442007.5720615</v>
      </c>
      <c r="R323" s="87">
        <f t="shared" si="88"/>
        <v>4974652664.3891335</v>
      </c>
      <c r="S323" s="87">
        <f t="shared" si="89"/>
        <v>1113236333.0378244</v>
      </c>
      <c r="T323" s="87">
        <f t="shared" si="90"/>
        <v>945151558.46223664</v>
      </c>
      <c r="U323" s="87">
        <f t="shared" si="91"/>
        <v>2753788631.4775143</v>
      </c>
      <c r="V323" s="87">
        <f t="shared" si="92"/>
        <v>119756541.45711908</v>
      </c>
      <c r="W323" s="87">
        <f t="shared" si="93"/>
        <v>317512407.82316238</v>
      </c>
      <c r="X323" s="87">
        <f t="shared" si="94"/>
        <v>1519880409.4412897</v>
      </c>
      <c r="AV323" s="86">
        <v>43862</v>
      </c>
      <c r="AW323" s="76">
        <v>106.889</v>
      </c>
      <c r="AX323" s="76">
        <v>105.96142999999999</v>
      </c>
      <c r="AY323" s="76">
        <v>106.889</v>
      </c>
      <c r="AZ323" s="76">
        <v>105.96142999999999</v>
      </c>
      <c r="BA323" s="76">
        <v>106.330268</v>
      </c>
      <c r="BB323" s="76">
        <v>108.032967</v>
      </c>
      <c r="BC323" s="76">
        <v>104.54553300000001</v>
      </c>
      <c r="BD323" s="76">
        <v>105.563199</v>
      </c>
      <c r="BE323" s="76">
        <v>104.42512000000001</v>
      </c>
      <c r="BF323" s="76">
        <v>109.347904</v>
      </c>
      <c r="BG323" s="76">
        <v>105.795275</v>
      </c>
      <c r="BH323" s="76">
        <v>109.754158</v>
      </c>
      <c r="BI323" s="76">
        <v>112.172527</v>
      </c>
      <c r="BJ323" s="76">
        <v>118.811908</v>
      </c>
      <c r="BK323" s="76">
        <v>106.779398</v>
      </c>
      <c r="BL323" s="76">
        <v>108.017599</v>
      </c>
      <c r="BM323" s="76">
        <v>108.125125</v>
      </c>
      <c r="BN323" s="76">
        <v>107.766283</v>
      </c>
      <c r="BO323" s="91">
        <f t="shared" si="95"/>
        <v>99.496416271060227</v>
      </c>
    </row>
    <row r="324" spans="1:68" hidden="1" x14ac:dyDescent="0.3">
      <c r="A324" s="94">
        <v>43891</v>
      </c>
      <c r="B324" s="84">
        <v>7607841304</v>
      </c>
      <c r="C324" s="84">
        <v>5246308022</v>
      </c>
      <c r="D324" s="84">
        <v>5203376910</v>
      </c>
      <c r="E324" s="84">
        <v>1097742207</v>
      </c>
      <c r="F324" s="84">
        <v>948186468</v>
      </c>
      <c r="G324" s="84">
        <v>3033430703</v>
      </c>
      <c r="H324" s="84">
        <v>2995955351</v>
      </c>
      <c r="I324" s="84">
        <v>37475352</v>
      </c>
      <c r="J324" s="84">
        <v>124017532</v>
      </c>
      <c r="K324" s="84">
        <v>42931112</v>
      </c>
      <c r="L324" s="84">
        <v>312603613</v>
      </c>
      <c r="M324" s="84">
        <v>1649964258</v>
      </c>
      <c r="N324" s="84">
        <v>398965411</v>
      </c>
      <c r="P324" s="86">
        <v>43891</v>
      </c>
      <c r="Q324" s="87">
        <f t="shared" si="87"/>
        <v>7649997110.473053</v>
      </c>
      <c r="R324" s="87">
        <f t="shared" si="88"/>
        <v>5275378337.328104</v>
      </c>
      <c r="S324" s="87">
        <f>IF(E324="N/E","N/E",E324*(100/$BO324))</f>
        <v>1103824905.9137199</v>
      </c>
      <c r="T324" s="87">
        <f t="shared" si="90"/>
        <v>953440463.6668601</v>
      </c>
      <c r="U324" s="87">
        <f t="shared" si="91"/>
        <v>3050239244.6815743</v>
      </c>
      <c r="V324" s="87">
        <f t="shared" si="92"/>
        <v>124704725.49804378</v>
      </c>
      <c r="W324" s="87">
        <f t="shared" si="93"/>
        <v>314335780.75768924</v>
      </c>
      <c r="X324" s="87">
        <f t="shared" si="94"/>
        <v>1659106874.304461</v>
      </c>
      <c r="AV324" s="86">
        <v>43891</v>
      </c>
      <c r="AW324" s="76">
        <v>106.83799999999999</v>
      </c>
      <c r="AX324" s="76">
        <v>106.272453</v>
      </c>
      <c r="AY324" s="76">
        <v>106.83799999999999</v>
      </c>
      <c r="AZ324" s="76">
        <v>106.272453</v>
      </c>
      <c r="BA324" s="76">
        <v>106.706041</v>
      </c>
      <c r="BB324" s="76">
        <v>108.514416</v>
      </c>
      <c r="BC324" s="76">
        <v>104.810537</v>
      </c>
      <c r="BD324" s="76">
        <v>105.80431299999999</v>
      </c>
      <c r="BE324" s="76">
        <v>104.72111099999999</v>
      </c>
      <c r="BF324" s="76">
        <v>109.39822700000001</v>
      </c>
      <c r="BG324" s="76">
        <v>106.02693600000001</v>
      </c>
      <c r="BH324" s="76">
        <v>108.586478</v>
      </c>
      <c r="BI324" s="76">
        <v>113.630132</v>
      </c>
      <c r="BJ324" s="76">
        <v>119.71733999999999</v>
      </c>
      <c r="BK324" s="76">
        <v>108.685531</v>
      </c>
      <c r="BL324" s="76">
        <v>104.964782</v>
      </c>
      <c r="BM324" s="76">
        <v>103.612078</v>
      </c>
      <c r="BN324" s="76">
        <v>108.12643</v>
      </c>
      <c r="BO324" s="91">
        <f t="shared" si="95"/>
        <v>99.448943498091779</v>
      </c>
    </row>
    <row r="325" spans="1:68" hidden="1" x14ac:dyDescent="0.3">
      <c r="A325" s="95">
        <v>43922</v>
      </c>
      <c r="B325" s="84">
        <v>7818746251</v>
      </c>
      <c r="C325" s="84">
        <v>5315053008</v>
      </c>
      <c r="D325" s="84">
        <v>5271861372</v>
      </c>
      <c r="E325" s="84">
        <v>1071944192</v>
      </c>
      <c r="F325" s="84">
        <v>951520266</v>
      </c>
      <c r="G325" s="84">
        <v>3125040341</v>
      </c>
      <c r="H325" s="84">
        <v>3080623248</v>
      </c>
      <c r="I325" s="84">
        <v>44417093</v>
      </c>
      <c r="J325" s="84">
        <v>123356573</v>
      </c>
      <c r="K325" s="84">
        <v>43191636</v>
      </c>
      <c r="L325" s="84">
        <v>311106414</v>
      </c>
      <c r="M325" s="84">
        <v>1768794138</v>
      </c>
      <c r="N325" s="84">
        <v>423792691</v>
      </c>
      <c r="P325" s="86">
        <v>43922</v>
      </c>
      <c r="Q325" s="87">
        <f t="shared" si="87"/>
        <v>7942583421.5396891</v>
      </c>
      <c r="R325" s="87">
        <f t="shared" si="88"/>
        <v>5399235446.5456944</v>
      </c>
      <c r="S325" s="87">
        <f t="shared" si="89"/>
        <v>1088922174.3327501</v>
      </c>
      <c r="T325" s="87">
        <f t="shared" si="90"/>
        <v>966590914.62701511</v>
      </c>
      <c r="U325" s="87">
        <f t="shared" si="91"/>
        <v>3174536275.6714096</v>
      </c>
      <c r="V325" s="87">
        <f t="shared" si="92"/>
        <v>125310355.41950732</v>
      </c>
      <c r="W325" s="87">
        <f t="shared" si="93"/>
        <v>316033871.26868701</v>
      </c>
      <c r="X325" s="87">
        <f t="shared" si="94"/>
        <v>1796809174.4630511</v>
      </c>
      <c r="AV325" s="86">
        <v>43922</v>
      </c>
      <c r="AW325" s="76">
        <v>105.755</v>
      </c>
      <c r="AX325" s="76">
        <v>106.653927</v>
      </c>
      <c r="AY325" s="76">
        <v>105.755</v>
      </c>
      <c r="AZ325" s="76">
        <v>106.653927</v>
      </c>
      <c r="BA325" s="76">
        <v>107.38261799999999</v>
      </c>
      <c r="BB325" s="76">
        <v>109.70428200000001</v>
      </c>
      <c r="BC325" s="76">
        <v>104.949096</v>
      </c>
      <c r="BD325" s="76">
        <v>105.867165</v>
      </c>
      <c r="BE325" s="76">
        <v>104.972629</v>
      </c>
      <c r="BF325" s="76">
        <v>109.39822700000001</v>
      </c>
      <c r="BG325" s="76">
        <v>105.93302199999999</v>
      </c>
      <c r="BH325" s="76">
        <v>102.97614400000001</v>
      </c>
      <c r="BI325" s="76">
        <v>112.730563</v>
      </c>
      <c r="BJ325" s="76">
        <v>114.785509</v>
      </c>
      <c r="BK325" s="76">
        <v>111.06134299999999</v>
      </c>
      <c r="BL325" s="76">
        <v>95.971789000000001</v>
      </c>
      <c r="BM325" s="76">
        <v>90.714510000000004</v>
      </c>
      <c r="BN325" s="76">
        <v>108.259523</v>
      </c>
      <c r="BO325" s="91">
        <f t="shared" si="95"/>
        <v>98.440845201526585</v>
      </c>
    </row>
    <row r="326" spans="1:68" hidden="1" x14ac:dyDescent="0.3">
      <c r="A326" s="96">
        <v>43952</v>
      </c>
      <c r="B326" s="84">
        <v>7772337604</v>
      </c>
      <c r="C326" s="84">
        <v>5232368086</v>
      </c>
      <c r="D326" s="84">
        <v>5188973036</v>
      </c>
      <c r="E326" s="84">
        <v>1062669540</v>
      </c>
      <c r="F326" s="84">
        <v>960503360</v>
      </c>
      <c r="G326" s="84">
        <v>3044447657</v>
      </c>
      <c r="H326" s="84">
        <v>3000016854</v>
      </c>
      <c r="I326" s="84">
        <v>44430803</v>
      </c>
      <c r="J326" s="84">
        <v>121352479</v>
      </c>
      <c r="K326" s="84">
        <v>43395050</v>
      </c>
      <c r="L326" s="84">
        <v>313194512</v>
      </c>
      <c r="M326" s="84">
        <v>1791141397</v>
      </c>
      <c r="N326" s="84">
        <v>435633609</v>
      </c>
      <c r="P326" s="86">
        <v>43952</v>
      </c>
      <c r="Q326" s="87">
        <f t="shared" ref="Q326:Q330" si="96">IF(B326="N/E","N/E",B326*(100/$BO326))</f>
        <v>7865170482.8254929</v>
      </c>
      <c r="R326" s="87">
        <f t="shared" si="88"/>
        <v>5294863543.2544594</v>
      </c>
      <c r="S326" s="87">
        <f t="shared" si="89"/>
        <v>1075362075.7163579</v>
      </c>
      <c r="T326" s="87">
        <f t="shared" si="90"/>
        <v>971975621.83078682</v>
      </c>
      <c r="U326" s="87">
        <f t="shared" si="91"/>
        <v>3080810570.5573554</v>
      </c>
      <c r="V326" s="87">
        <f t="shared" si="92"/>
        <v>122801914.23456603</v>
      </c>
      <c r="W326" s="87">
        <f t="shared" si="93"/>
        <v>316935310.41389573</v>
      </c>
      <c r="X326" s="87">
        <f t="shared" si="94"/>
        <v>1812534807.9323108</v>
      </c>
      <c r="AV326" s="86">
        <v>43952</v>
      </c>
      <c r="AW326" s="76">
        <v>106.16200000000001</v>
      </c>
      <c r="AX326" s="76">
        <v>106.97239</v>
      </c>
      <c r="AY326" s="76">
        <v>106.16200000000001</v>
      </c>
      <c r="AZ326" s="76">
        <v>106.97239</v>
      </c>
      <c r="BA326" s="76">
        <v>107.88138600000001</v>
      </c>
      <c r="BB326" s="76">
        <v>110.989144</v>
      </c>
      <c r="BC326" s="76">
        <v>104.623897</v>
      </c>
      <c r="BD326" s="76">
        <v>105.990953</v>
      </c>
      <c r="BE326" s="76">
        <v>105.05773600000001</v>
      </c>
      <c r="BF326" s="76">
        <v>109.39822700000001</v>
      </c>
      <c r="BG326" s="76">
        <v>106.117589</v>
      </c>
      <c r="BH326" s="76">
        <v>103.659252</v>
      </c>
      <c r="BI326" s="76">
        <v>114.24460000000001</v>
      </c>
      <c r="BJ326" s="76">
        <v>121.530647</v>
      </c>
      <c r="BK326" s="76">
        <v>108.326189</v>
      </c>
      <c r="BL326" s="76">
        <v>96.058232000000004</v>
      </c>
      <c r="BM326" s="76">
        <v>90.809980999999993</v>
      </c>
      <c r="BN326" s="76">
        <v>108.324866</v>
      </c>
      <c r="BO326" s="91">
        <f t="shared" si="95"/>
        <v>98.819696546588489</v>
      </c>
      <c r="BP326" s="262"/>
    </row>
    <row r="327" spans="1:68" hidden="1" x14ac:dyDescent="0.3">
      <c r="A327" s="97">
        <v>43983</v>
      </c>
      <c r="B327" s="263">
        <v>7735676292</v>
      </c>
      <c r="C327" s="263">
        <v>5165417376</v>
      </c>
      <c r="D327" s="263">
        <v>5122001901</v>
      </c>
      <c r="E327" s="263">
        <v>1052754569</v>
      </c>
      <c r="F327" s="263">
        <v>966521438</v>
      </c>
      <c r="G327" s="263">
        <v>2997294374</v>
      </c>
      <c r="H327" s="263">
        <v>2952803982</v>
      </c>
      <c r="I327" s="263">
        <v>44490392</v>
      </c>
      <c r="J327" s="263">
        <v>105431520</v>
      </c>
      <c r="K327" s="263">
        <v>43415475</v>
      </c>
      <c r="L327" s="263">
        <v>304639858</v>
      </c>
      <c r="M327" s="263">
        <v>1810688593</v>
      </c>
      <c r="N327" s="263">
        <v>454930465</v>
      </c>
      <c r="P327" s="86">
        <v>43983</v>
      </c>
      <c r="Q327" s="87">
        <f t="shared" si="96"/>
        <v>7785463253.3239641</v>
      </c>
      <c r="R327" s="87">
        <f t="shared" ref="R327:R333" si="97">IF(C327="N/E","N/E",C327*(100/$BO327))</f>
        <v>5198662101.530592</v>
      </c>
      <c r="S327" s="87">
        <f t="shared" ref="S327:S330" si="98">IF(E327="N/E","N/E",E327*(100/$BO327))</f>
        <v>1059530117.6439672</v>
      </c>
      <c r="T327" s="87">
        <f t="shared" si="90"/>
        <v>972741988.55512762</v>
      </c>
      <c r="U327" s="87">
        <f t="shared" ref="U327:U331" si="99">IF(G327="N/E","N/E",G327*(100/$BO327))</f>
        <v>3016585018.2102804</v>
      </c>
      <c r="V327" s="87">
        <f t="shared" ref="V327:V331" si="100">IF(J327="N/E","N/E",J327*(100/$BO327))</f>
        <v>106110079.28950843</v>
      </c>
      <c r="W327" s="87">
        <f t="shared" ref="W327:W331" si="101">IF(L327="N/E","N/E",L327*(100/$BO327))</f>
        <v>306600525.98240632</v>
      </c>
      <c r="X327" s="87">
        <f t="shared" ref="X327:X331" si="102">IF(M327="N/E","N/E",M327*(100/$BO327))</f>
        <v>1822342219.5927601</v>
      </c>
      <c r="AV327" s="86">
        <v>43983</v>
      </c>
      <c r="AW327" s="76">
        <v>106.74299999999999</v>
      </c>
      <c r="AX327" s="76">
        <v>107.36589600000001</v>
      </c>
      <c r="AY327" s="76">
        <v>106.74299999999999</v>
      </c>
      <c r="AZ327" s="76">
        <v>107.36589600000001</v>
      </c>
      <c r="BA327" s="76">
        <v>108.532734</v>
      </c>
      <c r="BB327" s="76">
        <v>111.398633</v>
      </c>
      <c r="BC327" s="76">
        <v>105.528756</v>
      </c>
      <c r="BD327" s="76">
        <v>106.10607</v>
      </c>
      <c r="BE327" s="76">
        <v>105.13206599999999</v>
      </c>
      <c r="BF327" s="76">
        <v>109.40008</v>
      </c>
      <c r="BG327" s="76">
        <v>106.293176</v>
      </c>
      <c r="BH327" s="76">
        <v>104.816118</v>
      </c>
      <c r="BI327" s="76">
        <v>111.862326</v>
      </c>
      <c r="BJ327" s="76">
        <v>114.85211</v>
      </c>
      <c r="BK327" s="76">
        <v>109.43374300000001</v>
      </c>
      <c r="BL327" s="76">
        <v>99.756448000000006</v>
      </c>
      <c r="BM327" s="76">
        <v>96.236316000000002</v>
      </c>
      <c r="BN327" s="76">
        <v>107.983985</v>
      </c>
      <c r="BO327" s="91">
        <f t="shared" si="95"/>
        <v>99.360513822954488</v>
      </c>
      <c r="BP327" s="262"/>
    </row>
    <row r="328" spans="1:68" hidden="1" x14ac:dyDescent="0.3">
      <c r="A328" s="86">
        <v>44013</v>
      </c>
      <c r="B328" s="11">
        <v>7680498202</v>
      </c>
      <c r="C328" s="11">
        <v>5071840912</v>
      </c>
      <c r="D328" s="11">
        <v>5028241599</v>
      </c>
      <c r="E328" s="11">
        <v>1022368652</v>
      </c>
      <c r="F328" s="11">
        <v>976270526</v>
      </c>
      <c r="G328" s="11">
        <v>2932069965</v>
      </c>
      <c r="H328" s="11">
        <v>2886715056</v>
      </c>
      <c r="I328" s="11">
        <v>45354909</v>
      </c>
      <c r="J328" s="11">
        <v>97532456</v>
      </c>
      <c r="K328" s="11">
        <v>43599313</v>
      </c>
      <c r="L328" s="11">
        <v>300578613</v>
      </c>
      <c r="M328" s="11">
        <v>1857506881</v>
      </c>
      <c r="N328" s="76">
        <v>450571796</v>
      </c>
      <c r="O328" s="65"/>
      <c r="P328" s="86">
        <v>44013</v>
      </c>
      <c r="Q328" s="87">
        <f t="shared" si="96"/>
        <v>7679497429.7388401</v>
      </c>
      <c r="R328" s="87">
        <f t="shared" si="97"/>
        <v>5071180048.9199953</v>
      </c>
      <c r="S328" s="87">
        <f t="shared" si="98"/>
        <v>1022235436.9193254</v>
      </c>
      <c r="T328" s="87">
        <f t="shared" si="90"/>
        <v>976143317.5252223</v>
      </c>
      <c r="U328" s="87">
        <f t="shared" si="99"/>
        <v>2931687915.0064216</v>
      </c>
      <c r="V328" s="87">
        <f t="shared" si="100"/>
        <v>97519747.478500426</v>
      </c>
      <c r="W328" s="87">
        <f t="shared" si="101"/>
        <v>300539447.47580135</v>
      </c>
      <c r="X328" s="87">
        <f t="shared" si="102"/>
        <v>1857264847.0443206</v>
      </c>
      <c r="AV328" s="86">
        <v>44013</v>
      </c>
      <c r="AW328" s="91">
        <v>107.444</v>
      </c>
      <c r="AX328" s="91">
        <v>107.791</v>
      </c>
      <c r="AY328" s="91">
        <v>107.444</v>
      </c>
      <c r="AZ328" s="91">
        <v>107.791</v>
      </c>
      <c r="BA328" s="91">
        <v>109.224</v>
      </c>
      <c r="BB328" s="91">
        <v>112.04</v>
      </c>
      <c r="BC328" s="91">
        <v>106.27200000000001</v>
      </c>
      <c r="BD328" s="91">
        <v>106.244</v>
      </c>
      <c r="BE328" s="91">
        <v>105.252</v>
      </c>
      <c r="BF328" s="91">
        <v>109.419</v>
      </c>
      <c r="BG328" s="91">
        <v>106.47199999999999</v>
      </c>
      <c r="BH328" s="91">
        <v>106.371</v>
      </c>
      <c r="BI328" s="91">
        <v>111.825</v>
      </c>
      <c r="BJ328" s="91">
        <v>113.22</v>
      </c>
      <c r="BK328" s="91">
        <v>110.693</v>
      </c>
      <c r="BL328" s="91">
        <v>102.45399999999999</v>
      </c>
      <c r="BM328" s="91">
        <v>99.989000000000004</v>
      </c>
      <c r="BN328" s="91">
        <v>108.21599999999999</v>
      </c>
      <c r="BO328" s="91">
        <f t="shared" si="95"/>
        <v>100.01303174159919</v>
      </c>
    </row>
    <row r="329" spans="1:68" hidden="1" x14ac:dyDescent="0.3">
      <c r="A329" s="86">
        <v>44044</v>
      </c>
      <c r="B329" s="286">
        <v>7629698194</v>
      </c>
      <c r="C329" s="286">
        <v>5030274131</v>
      </c>
      <c r="D329" s="286">
        <v>4986499557</v>
      </c>
      <c r="E329" s="286">
        <v>1022418250</v>
      </c>
      <c r="F329" s="286">
        <v>982459559</v>
      </c>
      <c r="G329" s="286">
        <v>2885692122</v>
      </c>
      <c r="H329" s="286">
        <v>2840013611</v>
      </c>
      <c r="I329" s="286">
        <v>45678511</v>
      </c>
      <c r="J329" s="286">
        <v>95929626</v>
      </c>
      <c r="K329" s="286">
        <v>43774574</v>
      </c>
      <c r="L329" s="286">
        <v>300570061</v>
      </c>
      <c r="M329" s="286">
        <v>1850380473</v>
      </c>
      <c r="N329" s="286">
        <v>448473529</v>
      </c>
      <c r="O329" s="65"/>
      <c r="P329" s="86">
        <v>44044</v>
      </c>
      <c r="Q329" s="87">
        <f t="shared" si="96"/>
        <v>7598788109.2588091</v>
      </c>
      <c r="R329" s="87">
        <f t="shared" si="97"/>
        <v>5009895054.9596262</v>
      </c>
      <c r="S329" s="87">
        <f t="shared" si="98"/>
        <v>1018276141.8923303</v>
      </c>
      <c r="T329" s="87">
        <f t="shared" si="90"/>
        <v>978479334.95295131</v>
      </c>
      <c r="U329" s="87">
        <f t="shared" si="99"/>
        <v>2874001359.6972194</v>
      </c>
      <c r="V329" s="87">
        <f t="shared" si="100"/>
        <v>95540987.708752438</v>
      </c>
      <c r="W329" s="87">
        <f t="shared" si="101"/>
        <v>299352365.90644032</v>
      </c>
      <c r="X329" s="87">
        <f t="shared" si="102"/>
        <v>1842884053.6437464</v>
      </c>
      <c r="AV329" s="86">
        <v>44044</v>
      </c>
      <c r="AW329" s="91">
        <v>107.867</v>
      </c>
      <c r="AX329" s="91">
        <v>108.13200000000001</v>
      </c>
      <c r="AY329" s="91">
        <v>107.867</v>
      </c>
      <c r="AZ329" s="91">
        <v>108.13200000000001</v>
      </c>
      <c r="BA329" s="91">
        <v>109.732</v>
      </c>
      <c r="BB329" s="91">
        <v>112.39700000000001</v>
      </c>
      <c r="BC329" s="91">
        <v>106.93899999999999</v>
      </c>
      <c r="BD329" s="91">
        <v>106.405</v>
      </c>
      <c r="BE329" s="91">
        <v>105.381</v>
      </c>
      <c r="BF329" s="91">
        <v>109.46</v>
      </c>
      <c r="BG329" s="91">
        <v>106.688</v>
      </c>
      <c r="BH329" s="91">
        <v>107.04600000000001</v>
      </c>
      <c r="BI329" s="91">
        <v>112.81100000000001</v>
      </c>
      <c r="BJ329" s="91">
        <v>116.584</v>
      </c>
      <c r="BK329" s="91">
        <v>109.746</v>
      </c>
      <c r="BL329" s="91">
        <v>102.90600000000001</v>
      </c>
      <c r="BM329" s="91">
        <v>100.294</v>
      </c>
      <c r="BN329" s="91">
        <v>109.011</v>
      </c>
      <c r="BO329" s="91">
        <f t="shared" si="95"/>
        <v>100.40677650563158</v>
      </c>
    </row>
    <row r="330" spans="1:68" hidden="1" x14ac:dyDescent="0.3">
      <c r="A330" s="86">
        <v>44075</v>
      </c>
      <c r="B330" s="263">
        <v>7633219930</v>
      </c>
      <c r="C330" s="263">
        <v>4990948846</v>
      </c>
      <c r="D330" s="263">
        <v>4947009317</v>
      </c>
      <c r="E330" s="263">
        <v>1022140524</v>
      </c>
      <c r="F330" s="263">
        <v>991823996</v>
      </c>
      <c r="G330" s="263">
        <v>2838180357</v>
      </c>
      <c r="H330" s="263">
        <v>2793376588</v>
      </c>
      <c r="I330" s="263">
        <v>44803769</v>
      </c>
      <c r="J330" s="263">
        <v>94864440</v>
      </c>
      <c r="K330" s="263">
        <v>43939529</v>
      </c>
      <c r="L330" s="263">
        <v>301982885</v>
      </c>
      <c r="M330" s="263">
        <v>1928074591</v>
      </c>
      <c r="N330" s="263">
        <v>412213608</v>
      </c>
      <c r="O330" s="65"/>
      <c r="P330" s="86">
        <v>44075</v>
      </c>
      <c r="Q330" s="87">
        <f t="shared" si="96"/>
        <v>7584927179.4577942</v>
      </c>
      <c r="R330" s="87">
        <f t="shared" si="97"/>
        <v>4959372833.5440369</v>
      </c>
      <c r="S330" s="87">
        <f t="shared" si="98"/>
        <v>1015673793.3414729</v>
      </c>
      <c r="T330" s="87">
        <f t="shared" si="90"/>
        <v>985549067.56090784</v>
      </c>
      <c r="U330" s="87">
        <f t="shared" si="99"/>
        <v>2820224168.4935346</v>
      </c>
      <c r="V330" s="87">
        <f t="shared" si="100"/>
        <v>94264265.397635818</v>
      </c>
      <c r="W330" s="87">
        <f t="shared" si="101"/>
        <v>300072343.41112155</v>
      </c>
      <c r="X330" s="87">
        <f t="shared" si="102"/>
        <v>1915876327.8680835</v>
      </c>
      <c r="AV330" s="86">
        <v>44075</v>
      </c>
      <c r="AW330" s="291">
        <v>108.114</v>
      </c>
      <c r="AX330" s="292">
        <v>108.474</v>
      </c>
      <c r="AY330" s="291">
        <v>108.114</v>
      </c>
      <c r="AZ330" s="292">
        <v>108.474</v>
      </c>
      <c r="BA330" s="291">
        <v>110.19199999999999</v>
      </c>
      <c r="BB330" s="292">
        <v>112.782</v>
      </c>
      <c r="BC330" s="291">
        <v>107.47799999999999</v>
      </c>
      <c r="BD330" s="292">
        <v>106.61799999999999</v>
      </c>
      <c r="BE330" s="291">
        <v>105.508</v>
      </c>
      <c r="BF330" s="292">
        <v>110.741</v>
      </c>
      <c r="BG330" s="291">
        <v>106.754</v>
      </c>
      <c r="BH330" s="292">
        <v>107.004</v>
      </c>
      <c r="BI330" s="291">
        <v>112.854</v>
      </c>
      <c r="BJ330" s="292">
        <v>116.583</v>
      </c>
      <c r="BK330" s="291">
        <v>109.825</v>
      </c>
      <c r="BL330" s="292">
        <v>102.803</v>
      </c>
      <c r="BM330" s="291">
        <v>99.96</v>
      </c>
      <c r="BN330" s="292">
        <v>109.447</v>
      </c>
      <c r="BO330" s="91">
        <f t="shared" si="95"/>
        <v>100.63669366098856</v>
      </c>
    </row>
    <row r="331" spans="1:68" hidden="1" x14ac:dyDescent="0.3">
      <c r="A331" s="86">
        <v>44105</v>
      </c>
      <c r="B331" s="11">
        <v>7616453914</v>
      </c>
      <c r="C331" s="11">
        <v>4932801043</v>
      </c>
      <c r="D331" s="11">
        <v>4888704761</v>
      </c>
      <c r="E331" s="11">
        <v>1020951275</v>
      </c>
      <c r="F331" s="11">
        <v>998322069</v>
      </c>
      <c r="G331" s="11">
        <v>2776472581</v>
      </c>
      <c r="H331" s="11">
        <v>2731279451</v>
      </c>
      <c r="I331" s="11">
        <v>45193130</v>
      </c>
      <c r="J331" s="11">
        <v>92958836</v>
      </c>
      <c r="K331" s="11">
        <v>44096282</v>
      </c>
      <c r="L331" s="11">
        <v>307256885</v>
      </c>
      <c r="M331" s="11">
        <v>1973034908</v>
      </c>
      <c r="N331" s="76">
        <v>403361078</v>
      </c>
      <c r="O331" s="65"/>
      <c r="P331" s="86">
        <v>44105</v>
      </c>
      <c r="Q331" s="87">
        <f>IF(B331="N/E","N/E",B331*(100/$BO331))</f>
        <v>7522345817.759943</v>
      </c>
      <c r="R331" s="87">
        <f>IF(C331="N/E","N/E",C331*(100/$BO331))</f>
        <v>4871851876.8224945</v>
      </c>
      <c r="S331" s="87">
        <f>IF(E331="N/E","N/E",E331*(100/$BO331))</f>
        <v>1008336509.3979261</v>
      </c>
      <c r="T331" s="87">
        <f>IF(F331="N/E","N/E",F331*(100/$BO331))</f>
        <v>985986907.46566284</v>
      </c>
      <c r="U331" s="87">
        <f t="shared" si="99"/>
        <v>2742166780.4514866</v>
      </c>
      <c r="V331" s="87">
        <f t="shared" si="100"/>
        <v>91810246.487947494</v>
      </c>
      <c r="W331" s="87">
        <f t="shared" si="101"/>
        <v>303460451.5375917</v>
      </c>
      <c r="X331" s="87">
        <f t="shared" si="102"/>
        <v>1948656298.0715981</v>
      </c>
      <c r="AV331" s="86">
        <v>44105</v>
      </c>
      <c r="AW331" s="291">
        <v>108.774</v>
      </c>
      <c r="AX331" s="292">
        <v>108.733</v>
      </c>
      <c r="AY331" s="291">
        <v>108.774</v>
      </c>
      <c r="AZ331" s="292">
        <v>108.733</v>
      </c>
      <c r="BA331" s="291">
        <v>110.515</v>
      </c>
      <c r="BB331" s="292">
        <v>113.072</v>
      </c>
      <c r="BC331" s="291">
        <v>107.83499999999999</v>
      </c>
      <c r="BD331" s="292">
        <v>106.81</v>
      </c>
      <c r="BE331" s="291">
        <v>105.636</v>
      </c>
      <c r="BF331" s="292">
        <v>110.69199999999999</v>
      </c>
      <c r="BG331" s="291">
        <v>107.054</v>
      </c>
      <c r="BH331" s="292">
        <v>108.901</v>
      </c>
      <c r="BI331" s="291">
        <v>114.492</v>
      </c>
      <c r="BJ331" s="292">
        <v>120.672</v>
      </c>
      <c r="BK331" s="291">
        <v>109.47199999999999</v>
      </c>
      <c r="BL331" s="292">
        <v>104.886</v>
      </c>
      <c r="BM331" s="291">
        <v>102.929</v>
      </c>
      <c r="BN331" s="292">
        <v>109.46</v>
      </c>
      <c r="BO331" s="91">
        <f t="shared" si="95"/>
        <v>101.25104719352136</v>
      </c>
    </row>
    <row r="332" spans="1:68" hidden="1" x14ac:dyDescent="0.3">
      <c r="A332" s="86">
        <v>44136</v>
      </c>
      <c r="B332" s="263">
        <v>7623774178</v>
      </c>
      <c r="C332" s="263">
        <v>4904610590</v>
      </c>
      <c r="D332" s="263">
        <v>4860354791</v>
      </c>
      <c r="E332" s="263">
        <v>1044571410</v>
      </c>
      <c r="F332" s="263">
        <v>1007016338</v>
      </c>
      <c r="G332" s="263">
        <v>2715172838</v>
      </c>
      <c r="H332" s="263">
        <v>2671758699</v>
      </c>
      <c r="I332" s="263">
        <v>43414139</v>
      </c>
      <c r="J332" s="263">
        <v>93594205</v>
      </c>
      <c r="K332" s="263">
        <v>44255799</v>
      </c>
      <c r="L332" s="263">
        <v>311311791</v>
      </c>
      <c r="M332" s="263">
        <v>1996646647</v>
      </c>
      <c r="N332" s="263">
        <v>411205150</v>
      </c>
      <c r="O332" s="65"/>
      <c r="P332" s="86">
        <v>44136</v>
      </c>
      <c r="Q332" s="87">
        <f>IF(B332="N/E","N/E",B332*(100/$BO332))</f>
        <v>7523903688.7497234</v>
      </c>
      <c r="R332" s="87">
        <f t="shared" si="97"/>
        <v>4840360804.0319319</v>
      </c>
      <c r="S332" s="87">
        <f t="shared" ref="S332:S333" si="103">IF(E332="N/E","N/E",E332*(100/$BO332))</f>
        <v>1030887655.0332549</v>
      </c>
      <c r="T332" s="87">
        <f t="shared" ref="T332:T333" si="104">IF(F332="N/E","N/E",F332*(100/$BO332))</f>
        <v>993824549.78448582</v>
      </c>
      <c r="U332" s="87">
        <f t="shared" ref="U332:U333" si="105">IF(G332="N/E","N/E",G332*(100/$BO332))</f>
        <v>2679604413.0442052</v>
      </c>
      <c r="V332" s="87">
        <f t="shared" ref="V332:V333" si="106">IF(J332="N/E","N/E",J332*(100/$BO332))</f>
        <v>92368132.607757032</v>
      </c>
      <c r="W332" s="87">
        <f t="shared" ref="W332:W333" si="107">IF(L332="N/E","N/E",L332*(100/$BO332))</f>
        <v>307233645.4318549</v>
      </c>
      <c r="X332" s="87">
        <f t="shared" ref="X332:X333" si="108">IF(M332="N/E","N/E",M332*(100/$BO332))</f>
        <v>1970490825.3767362</v>
      </c>
      <c r="AV332" s="86">
        <v>44136</v>
      </c>
      <c r="AW332" s="291">
        <v>108.85599999999999</v>
      </c>
      <c r="AX332" s="292">
        <v>108.641831</v>
      </c>
      <c r="AY332" s="291">
        <v>108.85599999999999</v>
      </c>
      <c r="AZ332" s="292">
        <v>108.641831</v>
      </c>
      <c r="BA332" s="291">
        <v>110.176591</v>
      </c>
      <c r="BB332" s="292">
        <v>113.208321</v>
      </c>
      <c r="BC332" s="291">
        <v>106.998791</v>
      </c>
      <c r="BD332" s="292">
        <v>106.984763</v>
      </c>
      <c r="BE332" s="291">
        <v>105.787161</v>
      </c>
      <c r="BF332" s="292">
        <v>110.691993</v>
      </c>
      <c r="BG332" s="291">
        <v>107.286686</v>
      </c>
      <c r="BH332" s="292">
        <v>109.51597099999999</v>
      </c>
      <c r="BI332" s="291">
        <v>114.037555</v>
      </c>
      <c r="BJ332" s="292">
        <v>116.925549</v>
      </c>
      <c r="BK332" s="291">
        <v>111.691654</v>
      </c>
      <c r="BL332" s="292">
        <v>106.26915700000001</v>
      </c>
      <c r="BM332" s="291">
        <v>104.907551</v>
      </c>
      <c r="BN332" s="292">
        <v>109.451612</v>
      </c>
      <c r="BO332" s="91">
        <f t="shared" si="95"/>
        <v>101.32737596574515</v>
      </c>
    </row>
    <row r="333" spans="1:68" hidden="1" x14ac:dyDescent="0.3">
      <c r="A333" s="86">
        <v>44166</v>
      </c>
      <c r="B333" s="11">
        <v>7539958517</v>
      </c>
      <c r="C333" s="11">
        <v>4839580545</v>
      </c>
      <c r="D333" s="11">
        <v>4795168264</v>
      </c>
      <c r="E333" s="11">
        <v>1027947239</v>
      </c>
      <c r="F333" s="11">
        <v>1016252410</v>
      </c>
      <c r="G333" s="11">
        <v>2659648222</v>
      </c>
      <c r="H333" s="11">
        <v>2616254768</v>
      </c>
      <c r="I333" s="11">
        <v>43393454</v>
      </c>
      <c r="J333" s="11">
        <v>91320393</v>
      </c>
      <c r="K333" s="11">
        <v>44412281</v>
      </c>
      <c r="L333" s="11">
        <v>331001376</v>
      </c>
      <c r="M333" s="11">
        <v>1950943466</v>
      </c>
      <c r="N333" s="76">
        <v>418433130</v>
      </c>
      <c r="O333" s="65"/>
      <c r="P333" s="86">
        <v>44166</v>
      </c>
      <c r="Q333" s="87">
        <f>IF(B333="N/E","N/E",B333*(100/$BO333))</f>
        <v>7412925144.6523762</v>
      </c>
      <c r="R333" s="87">
        <f t="shared" si="97"/>
        <v>4758043194.8948021</v>
      </c>
      <c r="S333" s="87">
        <f t="shared" si="103"/>
        <v>1010628363.2964828</v>
      </c>
      <c r="T333" s="87">
        <f t="shared" si="104"/>
        <v>999130569.01007569</v>
      </c>
      <c r="U333" s="87">
        <f t="shared" si="105"/>
        <v>2614838415.4026222</v>
      </c>
      <c r="V333" s="87">
        <f t="shared" si="106"/>
        <v>89781825.18682906</v>
      </c>
      <c r="W333" s="87">
        <f t="shared" si="107"/>
        <v>325424658.17719239</v>
      </c>
      <c r="X333" s="87">
        <f t="shared" si="108"/>
        <v>1918073931.3484819</v>
      </c>
      <c r="AV333" s="86">
        <v>44166</v>
      </c>
      <c r="AW333" s="64">
        <v>109.271</v>
      </c>
      <c r="AX333" s="64">
        <v>109.236711</v>
      </c>
      <c r="AY333" s="64">
        <v>109.271</v>
      </c>
      <c r="AZ333" s="64">
        <v>109.236711</v>
      </c>
      <c r="BA333" s="64">
        <v>111.025053</v>
      </c>
      <c r="BB333" s="64">
        <v>113.62067</v>
      </c>
      <c r="BC333" s="64">
        <v>108.304379</v>
      </c>
      <c r="BD333" s="64">
        <v>107.305851</v>
      </c>
      <c r="BE333" s="64">
        <v>105.939306</v>
      </c>
      <c r="BF333" s="64">
        <v>110.691993</v>
      </c>
      <c r="BG333" s="64">
        <v>107.827223</v>
      </c>
      <c r="BH333" s="64">
        <v>109.376588</v>
      </c>
      <c r="BI333" s="64">
        <v>112.554416</v>
      </c>
      <c r="BJ333" s="64">
        <v>110.480023</v>
      </c>
      <c r="BK333" s="64">
        <v>114.23943300000001</v>
      </c>
      <c r="BL333" s="64">
        <v>107.094685</v>
      </c>
      <c r="BM333" s="64">
        <v>106.088416</v>
      </c>
      <c r="BN333" s="64">
        <v>109.446618</v>
      </c>
      <c r="BO333" s="91">
        <f t="shared" si="95"/>
        <v>101.7136740202923</v>
      </c>
    </row>
    <row r="334" spans="1:68" hidden="1" x14ac:dyDescent="0.3">
      <c r="R334" s="87"/>
      <c r="S334" s="87"/>
    </row>
    <row r="398" spans="2:4" ht="26.4" thickBot="1" x14ac:dyDescent="0.55000000000000004">
      <c r="B398" s="70"/>
      <c r="C398" s="70"/>
      <c r="D398" s="70"/>
    </row>
    <row r="399" spans="2:4" ht="114.6" thickBot="1" x14ac:dyDescent="0.35">
      <c r="B399" s="264" t="s">
        <v>130</v>
      </c>
      <c r="C399" s="265" t="s">
        <v>393</v>
      </c>
      <c r="D399" s="265" t="s">
        <v>144</v>
      </c>
    </row>
    <row r="400" spans="2:4" ht="22.8" x14ac:dyDescent="0.4">
      <c r="B400" s="266" t="s">
        <v>136</v>
      </c>
      <c r="C400" s="293">
        <f>AA93-AA81</f>
        <v>180.96785378693039</v>
      </c>
      <c r="D400" s="268">
        <f>C400/$C$400</f>
        <v>1</v>
      </c>
    </row>
    <row r="401" spans="2:4" ht="22.8" x14ac:dyDescent="0.4">
      <c r="B401" s="269" t="s">
        <v>131</v>
      </c>
      <c r="C401" s="270">
        <f>AL37</f>
        <v>-216.95323034402736</v>
      </c>
      <c r="D401" s="268">
        <f t="shared" ref="D401:D407" si="109">C401/$C$400</f>
        <v>-1.1988495514759532</v>
      </c>
    </row>
    <row r="402" spans="2:4" ht="22.8" x14ac:dyDescent="0.4">
      <c r="B402" s="271" t="s">
        <v>132</v>
      </c>
      <c r="C402" s="270">
        <f>AM37</f>
        <v>-119.17307244057997</v>
      </c>
      <c r="D402" s="268">
        <f>C402/$C$400</f>
        <v>-0.65853172232949764</v>
      </c>
    </row>
    <row r="403" spans="2:4" ht="22.8" x14ac:dyDescent="0.4">
      <c r="B403" s="271" t="s">
        <v>133</v>
      </c>
      <c r="C403" s="270">
        <f>AN37</f>
        <v>55.156670157488065</v>
      </c>
      <c r="D403" s="268">
        <f t="shared" si="109"/>
        <v>0.30478711551958249</v>
      </c>
    </row>
    <row r="404" spans="2:4" ht="22.8" x14ac:dyDescent="0.4">
      <c r="B404" s="271" t="s">
        <v>148</v>
      </c>
      <c r="C404" s="270">
        <f>AO37</f>
        <v>-119.47861128399427</v>
      </c>
      <c r="D404" s="268">
        <f t="shared" si="109"/>
        <v>-0.66022008209627714</v>
      </c>
    </row>
    <row r="405" spans="2:4" ht="22.8" x14ac:dyDescent="0.4">
      <c r="B405" s="271" t="s">
        <v>138</v>
      </c>
      <c r="C405" s="270">
        <f>AP37</f>
        <v>-34.517728193294417</v>
      </c>
      <c r="D405" s="268">
        <f t="shared" si="109"/>
        <v>-0.19073955661724992</v>
      </c>
    </row>
    <row r="406" spans="2:4" ht="22.8" x14ac:dyDescent="0.4">
      <c r="B406" s="269" t="s">
        <v>135</v>
      </c>
      <c r="C406" s="270">
        <f>AQ37</f>
        <v>0.76804730013685685</v>
      </c>
      <c r="D406" s="268">
        <f t="shared" si="109"/>
        <v>4.2441090175117371E-3</v>
      </c>
    </row>
    <row r="407" spans="2:4" ht="23.4" thickBot="1" x14ac:dyDescent="0.45">
      <c r="B407" s="272" t="s">
        <v>134</v>
      </c>
      <c r="C407" s="273">
        <f>AR37</f>
        <v>396.09721991551396</v>
      </c>
      <c r="D407" s="274">
        <f t="shared" si="109"/>
        <v>2.1887711636447573</v>
      </c>
    </row>
    <row r="408" spans="2:4" x14ac:dyDescent="0.3">
      <c r="B408" s="121" t="s">
        <v>147</v>
      </c>
      <c r="C408" s="121"/>
      <c r="D408" s="121"/>
    </row>
    <row r="409" spans="2:4" x14ac:dyDescent="0.3">
      <c r="B409" s="121" t="s">
        <v>139</v>
      </c>
      <c r="C409" s="121"/>
      <c r="D409" s="12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388"/>
  <sheetViews>
    <sheetView zoomScale="90" zoomScaleNormal="90" workbookViewId="0">
      <selection activeCell="G352" sqref="G352"/>
    </sheetView>
  </sheetViews>
  <sheetFormatPr baseColWidth="10" defaultColWidth="10.77734375" defaultRowHeight="14.4" x14ac:dyDescent="0.3"/>
  <cols>
    <col min="1" max="1" width="10.77734375" style="64"/>
    <col min="2" max="2" width="54.33203125" style="64" customWidth="1"/>
    <col min="3" max="3" width="38.77734375" style="64" customWidth="1"/>
    <col min="4" max="4" width="31.77734375" style="64" customWidth="1"/>
    <col min="5" max="5" width="30.33203125" style="64" bestFit="1" customWidth="1"/>
    <col min="6" max="6" width="23.77734375" style="64" customWidth="1"/>
    <col min="7" max="7" width="22.77734375" style="64" customWidth="1"/>
    <col min="8" max="8" width="24.77734375" style="64" customWidth="1"/>
    <col min="9" max="9" width="22" style="64" customWidth="1"/>
    <col min="10" max="10" width="26" style="64" customWidth="1"/>
    <col min="11" max="11" width="23.77734375" style="64" customWidth="1"/>
    <col min="12" max="12" width="16.44140625" style="64" customWidth="1"/>
    <col min="13" max="14" width="26.77734375" style="64" customWidth="1"/>
    <col min="15" max="15" width="11" style="64" bestFit="1" customWidth="1"/>
    <col min="16" max="16" width="19.109375" style="64" bestFit="1" customWidth="1"/>
    <col min="17" max="17" width="15.44140625" style="64" bestFit="1" customWidth="1"/>
    <col min="18" max="18" width="14.44140625" style="64" bestFit="1" customWidth="1"/>
    <col min="19" max="19" width="14.77734375" style="64" bestFit="1" customWidth="1"/>
    <col min="20" max="20" width="15.77734375" style="64" bestFit="1" customWidth="1"/>
    <col min="21" max="21" width="15.6640625" style="64" bestFit="1" customWidth="1"/>
    <col min="22" max="22" width="16.77734375" style="64" bestFit="1" customWidth="1"/>
    <col min="23" max="23" width="13.6640625" style="64" bestFit="1" customWidth="1"/>
    <col min="24" max="24" width="14.109375" style="64" bestFit="1" customWidth="1"/>
    <col min="25" max="25" width="15.77734375" style="64" customWidth="1"/>
    <col min="26" max="26" width="15" style="64" customWidth="1"/>
    <col min="27" max="27" width="16.109375" style="64" customWidth="1"/>
    <col min="28" max="28" width="10.77734375" style="64"/>
    <col min="29" max="29" width="12" style="64" bestFit="1" customWidth="1"/>
    <col min="30" max="30" width="18.6640625" style="64" bestFit="1" customWidth="1"/>
    <col min="31" max="32" width="14.77734375" style="64" bestFit="1" customWidth="1"/>
    <col min="33" max="33" width="16.33203125" style="64" bestFit="1" customWidth="1"/>
    <col min="34" max="34" width="15.77734375" style="64" bestFit="1" customWidth="1"/>
    <col min="35" max="35" width="24.33203125" style="64" bestFit="1" customWidth="1"/>
    <col min="36" max="36" width="16.33203125" style="64" bestFit="1" customWidth="1"/>
    <col min="37" max="37" width="16.44140625" style="64" bestFit="1" customWidth="1"/>
    <col min="38" max="39" width="18.6640625" style="64" bestFit="1" customWidth="1"/>
    <col min="40" max="40" width="14.77734375" style="64" bestFit="1" customWidth="1"/>
    <col min="41" max="43" width="14.33203125" style="64" bestFit="1" customWidth="1"/>
    <col min="44" max="44" width="24.33203125" style="64" bestFit="1" customWidth="1"/>
    <col min="45" max="45" width="25.109375" style="64" customWidth="1"/>
    <col min="46" max="46" width="20.109375" style="64" customWidth="1"/>
    <col min="47" max="47" width="27" style="64" bestFit="1" customWidth="1"/>
    <col min="48" max="48" width="14.77734375" style="64" bestFit="1" customWidth="1"/>
    <col min="49" max="50" width="50.109375" style="64" bestFit="1" customWidth="1"/>
    <col min="51" max="51" width="32.6640625" style="64" bestFit="1" customWidth="1"/>
    <col min="52" max="52" width="10.77734375" style="64"/>
    <col min="53" max="53" width="14.6640625" style="64" bestFit="1" customWidth="1"/>
    <col min="54" max="16384" width="10.77734375" style="64"/>
  </cols>
  <sheetData>
    <row r="1" spans="1:27" ht="17.399999999999999" x14ac:dyDescent="0.3">
      <c r="A1" s="258" t="s">
        <v>379</v>
      </c>
    </row>
    <row r="3" spans="1:27" ht="18" x14ac:dyDescent="0.35">
      <c r="A3" s="261" t="s">
        <v>140</v>
      </c>
      <c r="D3" s="66"/>
      <c r="E3" s="66"/>
      <c r="F3" s="66"/>
      <c r="G3" s="66"/>
      <c r="H3" s="66"/>
      <c r="I3" s="66"/>
      <c r="J3" s="66"/>
      <c r="K3" s="66"/>
      <c r="L3" s="66"/>
      <c r="M3" s="66"/>
      <c r="N3" s="66"/>
    </row>
    <row r="4" spans="1:27" x14ac:dyDescent="0.3">
      <c r="D4" s="66"/>
      <c r="E4" s="66"/>
      <c r="F4" s="66"/>
      <c r="G4" s="66"/>
      <c r="H4" s="66"/>
      <c r="I4" s="66"/>
      <c r="J4" s="66"/>
      <c r="K4" s="66"/>
      <c r="L4" s="66"/>
      <c r="M4" s="66"/>
      <c r="N4" s="66"/>
    </row>
    <row r="5" spans="1:27" x14ac:dyDescent="0.3">
      <c r="A5" s="67" t="s">
        <v>1</v>
      </c>
      <c r="D5" s="66"/>
      <c r="E5" s="66"/>
      <c r="F5" s="66"/>
      <c r="G5" s="66"/>
      <c r="H5" s="66"/>
      <c r="I5" s="66"/>
      <c r="J5" s="66"/>
      <c r="K5" s="66"/>
      <c r="L5" s="66"/>
      <c r="M5" s="66"/>
      <c r="N5" s="66"/>
    </row>
    <row r="6" spans="1:27" x14ac:dyDescent="0.3">
      <c r="A6" s="68" t="s">
        <v>380</v>
      </c>
      <c r="D6" s="66"/>
      <c r="E6" s="66"/>
      <c r="F6" s="66"/>
      <c r="G6" s="66"/>
      <c r="H6" s="66"/>
      <c r="I6" s="66"/>
      <c r="J6" s="66"/>
      <c r="K6" s="66"/>
      <c r="L6" s="66"/>
      <c r="M6" s="66"/>
      <c r="N6" s="66"/>
    </row>
    <row r="7" spans="1:27" x14ac:dyDescent="0.3">
      <c r="A7" s="66"/>
      <c r="B7" s="66"/>
      <c r="C7" s="66"/>
      <c r="D7" s="66"/>
      <c r="E7" s="66"/>
      <c r="F7" s="66"/>
      <c r="G7" s="66"/>
      <c r="H7" s="66"/>
      <c r="I7" s="66"/>
      <c r="J7" s="66"/>
      <c r="K7" s="69"/>
      <c r="L7" s="66"/>
      <c r="M7" s="66"/>
      <c r="N7" s="66"/>
    </row>
    <row r="8" spans="1:27" x14ac:dyDescent="0.3">
      <c r="A8" s="67"/>
      <c r="B8" s="66"/>
      <c r="C8" s="66"/>
      <c r="D8" s="66"/>
      <c r="E8" s="66"/>
      <c r="F8" s="66"/>
      <c r="G8" s="66"/>
      <c r="H8" s="66"/>
      <c r="I8" s="66"/>
      <c r="J8" s="66"/>
      <c r="K8" s="66"/>
      <c r="L8" s="66"/>
      <c r="M8" s="66"/>
      <c r="N8" s="66"/>
    </row>
    <row r="9" spans="1:27" x14ac:dyDescent="0.3">
      <c r="A9" s="66"/>
      <c r="B9" s="66"/>
      <c r="C9" s="66"/>
      <c r="D9" s="66"/>
      <c r="E9" s="66"/>
      <c r="F9" s="66"/>
      <c r="G9" s="66"/>
      <c r="H9" s="66"/>
      <c r="I9" s="66"/>
      <c r="J9" s="66"/>
      <c r="K9" s="66"/>
      <c r="L9" s="66"/>
      <c r="M9" s="66"/>
      <c r="N9" s="66"/>
    </row>
    <row r="10" spans="1:27" x14ac:dyDescent="0.3">
      <c r="A10" s="66"/>
      <c r="B10" s="66"/>
      <c r="C10" s="66"/>
      <c r="D10" s="66"/>
      <c r="E10" s="66"/>
      <c r="F10" s="66"/>
      <c r="G10" s="66"/>
      <c r="H10" s="66"/>
      <c r="I10" s="66"/>
      <c r="J10" s="66"/>
      <c r="K10" s="66"/>
      <c r="L10" s="66"/>
      <c r="M10" s="66"/>
      <c r="N10" s="66"/>
    </row>
    <row r="11" spans="1:27" customFormat="1" ht="28.8" hidden="1" x14ac:dyDescent="0.3">
      <c r="A11" s="4"/>
      <c r="B11" s="5" t="s">
        <v>46</v>
      </c>
      <c r="C11" s="5" t="s">
        <v>47</v>
      </c>
      <c r="D11" s="5" t="s">
        <v>48</v>
      </c>
      <c r="E11" s="5" t="s">
        <v>49</v>
      </c>
      <c r="F11" s="5" t="s">
        <v>50</v>
      </c>
      <c r="G11" s="5" t="s">
        <v>51</v>
      </c>
      <c r="H11" s="5" t="s">
        <v>52</v>
      </c>
      <c r="I11" s="5" t="s">
        <v>53</v>
      </c>
      <c r="J11" s="5" t="s">
        <v>54</v>
      </c>
      <c r="K11" s="5" t="s">
        <v>56</v>
      </c>
      <c r="L11" s="5" t="s">
        <v>57</v>
      </c>
      <c r="M11" s="5" t="s">
        <v>58</v>
      </c>
      <c r="N11" s="24"/>
      <c r="O11" s="4"/>
      <c r="P11" s="5" t="s">
        <v>46</v>
      </c>
      <c r="Q11" s="5" t="s">
        <v>47</v>
      </c>
      <c r="R11" s="5" t="s">
        <v>48</v>
      </c>
      <c r="S11" s="5" t="s">
        <v>49</v>
      </c>
      <c r="T11" s="5" t="s">
        <v>50</v>
      </c>
      <c r="U11" s="5" t="s">
        <v>51</v>
      </c>
      <c r="V11" s="5" t="s">
        <v>52</v>
      </c>
      <c r="W11" s="5" t="s">
        <v>53</v>
      </c>
      <c r="X11" s="5" t="s">
        <v>54</v>
      </c>
      <c r="Y11" s="5" t="s">
        <v>56</v>
      </c>
      <c r="Z11" s="5" t="s">
        <v>57</v>
      </c>
      <c r="AA11" s="5" t="s">
        <v>58</v>
      </c>
    </row>
    <row r="12" spans="1:27" customFormat="1" ht="232.95" hidden="1" customHeight="1" x14ac:dyDescent="0.3">
      <c r="A12" s="25" t="s">
        <v>3</v>
      </c>
      <c r="B12" s="26" t="s">
        <v>59</v>
      </c>
      <c r="C12" s="26" t="s">
        <v>60</v>
      </c>
      <c r="D12" s="26" t="s">
        <v>61</v>
      </c>
      <c r="E12" s="26" t="s">
        <v>62</v>
      </c>
      <c r="F12" s="26" t="s">
        <v>63</v>
      </c>
      <c r="G12" s="26" t="s">
        <v>64</v>
      </c>
      <c r="H12" s="26" t="s">
        <v>65</v>
      </c>
      <c r="I12" s="26" t="s">
        <v>66</v>
      </c>
      <c r="J12" s="26" t="s">
        <v>67</v>
      </c>
      <c r="K12" s="26" t="s">
        <v>68</v>
      </c>
      <c r="L12" s="26" t="s">
        <v>69</v>
      </c>
      <c r="M12" s="26" t="s">
        <v>70</v>
      </c>
      <c r="N12" s="24"/>
      <c r="O12" s="25" t="s">
        <v>3</v>
      </c>
      <c r="P12" s="26" t="s">
        <v>59</v>
      </c>
      <c r="Q12" s="26" t="s">
        <v>60</v>
      </c>
      <c r="R12" s="26" t="s">
        <v>61</v>
      </c>
      <c r="S12" s="26" t="s">
        <v>62</v>
      </c>
      <c r="T12" s="26" t="s">
        <v>63</v>
      </c>
      <c r="U12" s="26" t="s">
        <v>64</v>
      </c>
      <c r="V12" s="26" t="s">
        <v>65</v>
      </c>
      <c r="W12" s="26" t="s">
        <v>66</v>
      </c>
      <c r="X12" s="26" t="s">
        <v>67</v>
      </c>
      <c r="Y12" s="26" t="s">
        <v>68</v>
      </c>
      <c r="Z12" s="26" t="s">
        <v>69</v>
      </c>
      <c r="AA12" s="26" t="s">
        <v>70</v>
      </c>
    </row>
    <row r="13" spans="1:27" customFormat="1" ht="28.8" hidden="1" x14ac:dyDescent="0.3">
      <c r="A13" s="25" t="s">
        <v>17</v>
      </c>
      <c r="B13" s="27" t="s">
        <v>18</v>
      </c>
      <c r="C13" s="27" t="s">
        <v>18</v>
      </c>
      <c r="D13" s="27" t="s">
        <v>18</v>
      </c>
      <c r="E13" s="27" t="s">
        <v>19</v>
      </c>
      <c r="F13" s="27" t="s">
        <v>19</v>
      </c>
      <c r="G13" s="27" t="s">
        <v>18</v>
      </c>
      <c r="H13" s="27" t="s">
        <v>18</v>
      </c>
      <c r="I13" s="27" t="s">
        <v>18</v>
      </c>
      <c r="J13" s="27" t="s">
        <v>18</v>
      </c>
      <c r="K13" s="27" t="s">
        <v>18</v>
      </c>
      <c r="L13" s="27" t="s">
        <v>18</v>
      </c>
      <c r="M13" s="27" t="s">
        <v>18</v>
      </c>
      <c r="N13" s="24"/>
      <c r="O13" s="25" t="s">
        <v>17</v>
      </c>
      <c r="P13" s="27" t="s">
        <v>18</v>
      </c>
      <c r="Q13" s="27" t="s">
        <v>18</v>
      </c>
      <c r="R13" s="27" t="s">
        <v>18</v>
      </c>
      <c r="S13" s="27" t="s">
        <v>19</v>
      </c>
      <c r="T13" s="27" t="s">
        <v>19</v>
      </c>
      <c r="U13" s="27" t="s">
        <v>18</v>
      </c>
      <c r="V13" s="27" t="s">
        <v>18</v>
      </c>
      <c r="W13" s="27" t="s">
        <v>18</v>
      </c>
      <c r="X13" s="27" t="s">
        <v>18</v>
      </c>
      <c r="Y13" s="27" t="s">
        <v>18</v>
      </c>
      <c r="Z13" s="27" t="s">
        <v>18</v>
      </c>
      <c r="AA13" s="27" t="s">
        <v>18</v>
      </c>
    </row>
    <row r="14" spans="1:27" customFormat="1" ht="28.8" hidden="1" x14ac:dyDescent="0.3">
      <c r="A14" s="25" t="s">
        <v>20</v>
      </c>
      <c r="B14" s="27" t="s">
        <v>21</v>
      </c>
      <c r="C14" s="27" t="s">
        <v>21</v>
      </c>
      <c r="D14" s="27" t="s">
        <v>21</v>
      </c>
      <c r="E14" s="27" t="s">
        <v>21</v>
      </c>
      <c r="F14" s="27" t="s">
        <v>21</v>
      </c>
      <c r="G14" s="27" t="s">
        <v>21</v>
      </c>
      <c r="H14" s="27" t="s">
        <v>21</v>
      </c>
      <c r="I14" s="27" t="s">
        <v>21</v>
      </c>
      <c r="J14" s="27" t="s">
        <v>21</v>
      </c>
      <c r="K14" s="27" t="s">
        <v>21</v>
      </c>
      <c r="L14" s="27" t="s">
        <v>21</v>
      </c>
      <c r="M14" s="27" t="s">
        <v>21</v>
      </c>
      <c r="N14" s="24"/>
      <c r="O14" s="25" t="s">
        <v>20</v>
      </c>
      <c r="P14" s="27" t="s">
        <v>21</v>
      </c>
      <c r="Q14" s="27" t="s">
        <v>21</v>
      </c>
      <c r="R14" s="27" t="s">
        <v>21</v>
      </c>
      <c r="S14" s="27" t="s">
        <v>21</v>
      </c>
      <c r="T14" s="27" t="s">
        <v>21</v>
      </c>
      <c r="U14" s="27" t="s">
        <v>21</v>
      </c>
      <c r="V14" s="27" t="s">
        <v>21</v>
      </c>
      <c r="W14" s="27" t="s">
        <v>21</v>
      </c>
      <c r="X14" s="27" t="s">
        <v>21</v>
      </c>
      <c r="Y14" s="27" t="s">
        <v>21</v>
      </c>
      <c r="Z14" s="27" t="s">
        <v>21</v>
      </c>
      <c r="AA14" s="27" t="s">
        <v>21</v>
      </c>
    </row>
    <row r="15" spans="1:27" customFormat="1" hidden="1" x14ac:dyDescent="0.3">
      <c r="A15" s="25" t="s">
        <v>22</v>
      </c>
      <c r="B15" s="27" t="s">
        <v>23</v>
      </c>
      <c r="C15" s="27" t="s">
        <v>23</v>
      </c>
      <c r="D15" s="27" t="s">
        <v>23</v>
      </c>
      <c r="E15" s="27" t="s">
        <v>23</v>
      </c>
      <c r="F15" s="27" t="s">
        <v>23</v>
      </c>
      <c r="G15" s="27" t="s">
        <v>23</v>
      </c>
      <c r="H15" s="27" t="s">
        <v>23</v>
      </c>
      <c r="I15" s="27" t="s">
        <v>23</v>
      </c>
      <c r="J15" s="27" t="s">
        <v>23</v>
      </c>
      <c r="K15" s="27" t="s">
        <v>23</v>
      </c>
      <c r="L15" s="27" t="s">
        <v>23</v>
      </c>
      <c r="M15" s="27" t="s">
        <v>23</v>
      </c>
      <c r="N15" s="24"/>
      <c r="O15" s="25" t="s">
        <v>22</v>
      </c>
      <c r="P15" s="27" t="s">
        <v>126</v>
      </c>
      <c r="Q15" s="27" t="s">
        <v>126</v>
      </c>
      <c r="R15" s="27" t="s">
        <v>126</v>
      </c>
      <c r="S15" s="27" t="s">
        <v>126</v>
      </c>
      <c r="T15" s="27" t="s">
        <v>126</v>
      </c>
      <c r="U15" s="27" t="s">
        <v>126</v>
      </c>
      <c r="V15" s="27" t="s">
        <v>126</v>
      </c>
      <c r="W15" s="27" t="s">
        <v>126</v>
      </c>
      <c r="X15" s="27" t="s">
        <v>126</v>
      </c>
      <c r="Y15" s="27" t="s">
        <v>126</v>
      </c>
      <c r="Z15" s="27" t="s">
        <v>126</v>
      </c>
      <c r="AA15" s="27" t="s">
        <v>126</v>
      </c>
    </row>
    <row r="16" spans="1:27" customFormat="1" hidden="1" x14ac:dyDescent="0.3">
      <c r="A16" s="25" t="s">
        <v>24</v>
      </c>
      <c r="B16" s="27" t="s">
        <v>25</v>
      </c>
      <c r="C16" s="27" t="s">
        <v>25</v>
      </c>
      <c r="D16" s="27" t="s">
        <v>25</v>
      </c>
      <c r="E16" s="27" t="s">
        <v>25</v>
      </c>
      <c r="F16" s="27" t="s">
        <v>25</v>
      </c>
      <c r="G16" s="27" t="s">
        <v>25</v>
      </c>
      <c r="H16" s="27" t="s">
        <v>25</v>
      </c>
      <c r="I16" s="27" t="s">
        <v>25</v>
      </c>
      <c r="J16" s="27" t="s">
        <v>25</v>
      </c>
      <c r="K16" s="27" t="s">
        <v>25</v>
      </c>
      <c r="L16" s="27" t="s">
        <v>25</v>
      </c>
      <c r="M16" s="27" t="s">
        <v>25</v>
      </c>
      <c r="N16" s="24"/>
      <c r="O16" s="25" t="s">
        <v>24</v>
      </c>
      <c r="P16" s="27" t="s">
        <v>25</v>
      </c>
      <c r="Q16" s="27" t="s">
        <v>25</v>
      </c>
      <c r="R16" s="27" t="s">
        <v>25</v>
      </c>
      <c r="S16" s="27" t="s">
        <v>25</v>
      </c>
      <c r="T16" s="27" t="s">
        <v>25</v>
      </c>
      <c r="U16" s="27" t="s">
        <v>25</v>
      </c>
      <c r="V16" s="27" t="s">
        <v>25</v>
      </c>
      <c r="W16" s="27" t="s">
        <v>25</v>
      </c>
      <c r="X16" s="27" t="s">
        <v>25</v>
      </c>
      <c r="Y16" s="27" t="s">
        <v>25</v>
      </c>
      <c r="Z16" s="27" t="s">
        <v>25</v>
      </c>
      <c r="AA16" s="27" t="s">
        <v>25</v>
      </c>
    </row>
    <row r="17" spans="1:58" customFormat="1" hidden="1" x14ac:dyDescent="0.3">
      <c r="A17" s="25" t="s">
        <v>26</v>
      </c>
      <c r="B17" s="27"/>
      <c r="C17" s="27"/>
      <c r="D17" s="27"/>
      <c r="E17" s="27"/>
      <c r="F17" s="27"/>
      <c r="G17" s="27"/>
      <c r="H17" s="27"/>
      <c r="I17" s="27"/>
      <c r="J17" s="27"/>
      <c r="K17" s="27"/>
      <c r="L17" s="27"/>
      <c r="M17" s="27"/>
      <c r="N17" s="24"/>
      <c r="O17" s="25" t="s">
        <v>26</v>
      </c>
      <c r="P17" s="27"/>
      <c r="Q17" s="27"/>
      <c r="R17" s="27"/>
      <c r="S17" s="27"/>
      <c r="T17" s="27"/>
      <c r="U17" s="27"/>
      <c r="V17" s="27"/>
      <c r="W17" s="27"/>
      <c r="X17" s="27"/>
      <c r="Y17" s="27"/>
      <c r="Z17" s="27"/>
      <c r="AA17" s="27"/>
    </row>
    <row r="18" spans="1:58" customFormat="1" hidden="1" x14ac:dyDescent="0.3">
      <c r="A18" s="25" t="s">
        <v>27</v>
      </c>
      <c r="B18" s="28"/>
      <c r="C18" s="28"/>
      <c r="D18" s="28"/>
      <c r="E18" s="28"/>
      <c r="F18" s="28"/>
      <c r="G18" s="28"/>
      <c r="H18" s="28"/>
      <c r="I18" s="28"/>
      <c r="J18" s="28"/>
      <c r="K18" s="28"/>
      <c r="L18" s="28"/>
      <c r="M18" s="28"/>
      <c r="N18" s="24"/>
      <c r="O18" s="25" t="s">
        <v>27</v>
      </c>
      <c r="P18" s="28"/>
      <c r="Q18" s="28"/>
      <c r="R18" s="28"/>
      <c r="S18" s="28"/>
      <c r="T18" s="28"/>
      <c r="U18" s="28"/>
      <c r="V18" s="28"/>
      <c r="W18" s="28"/>
      <c r="X18" s="28"/>
      <c r="Y18" s="28"/>
      <c r="Z18" s="28"/>
      <c r="AA18" s="28"/>
    </row>
    <row r="19" spans="1:58" customFormat="1" ht="43.2" hidden="1" x14ac:dyDescent="0.3">
      <c r="A19" s="25" t="s">
        <v>28</v>
      </c>
      <c r="B19" s="27" t="s">
        <v>29</v>
      </c>
      <c r="C19" s="27" t="s">
        <v>29</v>
      </c>
      <c r="D19" s="27" t="s">
        <v>29</v>
      </c>
      <c r="E19" s="27" t="s">
        <v>29</v>
      </c>
      <c r="F19" s="27" t="s">
        <v>29</v>
      </c>
      <c r="G19" s="27" t="s">
        <v>29</v>
      </c>
      <c r="H19" s="27" t="s">
        <v>29</v>
      </c>
      <c r="I19" s="27" t="s">
        <v>29</v>
      </c>
      <c r="J19" s="27" t="s">
        <v>29</v>
      </c>
      <c r="K19" s="27" t="s">
        <v>29</v>
      </c>
      <c r="L19" s="27" t="s">
        <v>29</v>
      </c>
      <c r="M19" s="27" t="s">
        <v>29</v>
      </c>
      <c r="N19" s="24"/>
      <c r="O19" s="25" t="s">
        <v>28</v>
      </c>
      <c r="P19" s="27" t="s">
        <v>29</v>
      </c>
      <c r="Q19" s="27" t="s">
        <v>29</v>
      </c>
      <c r="R19" s="27" t="s">
        <v>29</v>
      </c>
      <c r="S19" s="27" t="s">
        <v>29</v>
      </c>
      <c r="T19" s="27" t="s">
        <v>29</v>
      </c>
      <c r="U19" s="27" t="s">
        <v>29</v>
      </c>
      <c r="V19" s="27" t="s">
        <v>29</v>
      </c>
      <c r="W19" s="27" t="s">
        <v>29</v>
      </c>
      <c r="X19" s="27" t="s">
        <v>29</v>
      </c>
      <c r="Y19" s="27" t="s">
        <v>29</v>
      </c>
      <c r="Z19" s="27" t="s">
        <v>29</v>
      </c>
      <c r="AA19" s="27" t="s">
        <v>29</v>
      </c>
    </row>
    <row r="20" spans="1:58" customFormat="1" hidden="1" x14ac:dyDescent="0.3">
      <c r="A20" s="29" t="s">
        <v>30</v>
      </c>
      <c r="B20" s="30" t="s">
        <v>71</v>
      </c>
      <c r="C20" s="30" t="s">
        <v>72</v>
      </c>
      <c r="D20" s="30" t="s">
        <v>73</v>
      </c>
      <c r="E20" s="30" t="s">
        <v>74</v>
      </c>
      <c r="F20" s="30" t="s">
        <v>75</v>
      </c>
      <c r="G20" s="30" t="s">
        <v>76</v>
      </c>
      <c r="H20" s="30" t="s">
        <v>77</v>
      </c>
      <c r="I20" s="30" t="s">
        <v>78</v>
      </c>
      <c r="J20" s="30" t="s">
        <v>79</v>
      </c>
      <c r="K20" s="30" t="s">
        <v>80</v>
      </c>
      <c r="L20" s="30" t="s">
        <v>81</v>
      </c>
      <c r="M20" s="30" t="s">
        <v>82</v>
      </c>
      <c r="N20" s="24"/>
      <c r="O20" s="29" t="s">
        <v>30</v>
      </c>
      <c r="P20" s="30" t="s">
        <v>71</v>
      </c>
      <c r="Q20" s="30" t="s">
        <v>72</v>
      </c>
      <c r="R20" s="30" t="s">
        <v>73</v>
      </c>
      <c r="S20" s="30" t="s">
        <v>74</v>
      </c>
      <c r="T20" s="30" t="s">
        <v>75</v>
      </c>
      <c r="U20" s="30" t="s">
        <v>76</v>
      </c>
      <c r="V20" s="30" t="s">
        <v>77</v>
      </c>
      <c r="W20" s="30" t="s">
        <v>78</v>
      </c>
      <c r="X20" s="30" t="s">
        <v>79</v>
      </c>
      <c r="Y20" s="30" t="s">
        <v>80</v>
      </c>
      <c r="Z20" s="30" t="s">
        <v>81</v>
      </c>
      <c r="AA20" s="30" t="s">
        <v>82</v>
      </c>
    </row>
    <row r="21" spans="1:58" customFormat="1" hidden="1" x14ac:dyDescent="0.3">
      <c r="A21" s="31">
        <v>34669</v>
      </c>
      <c r="B21" s="11" t="s">
        <v>44</v>
      </c>
      <c r="C21" s="11" t="s">
        <v>44</v>
      </c>
      <c r="D21" s="11" t="s">
        <v>44</v>
      </c>
      <c r="E21" s="11">
        <v>1642229</v>
      </c>
      <c r="F21" s="11">
        <v>2025927</v>
      </c>
      <c r="G21" s="11" t="s">
        <v>44</v>
      </c>
      <c r="H21" s="11" t="s">
        <v>44</v>
      </c>
      <c r="I21" s="11" t="s">
        <v>44</v>
      </c>
      <c r="J21" s="11" t="s">
        <v>44</v>
      </c>
      <c r="K21" s="11" t="s">
        <v>44</v>
      </c>
      <c r="L21" s="11" t="s">
        <v>44</v>
      </c>
      <c r="M21" s="11" t="s">
        <v>44</v>
      </c>
      <c r="N21" s="24"/>
      <c r="O21" s="31">
        <v>34669</v>
      </c>
      <c r="P21" s="11" t="str">
        <f>IF(B21="N/E","N/E",B21*100/'Banca Comercial '!$BO21)</f>
        <v>N/E</v>
      </c>
      <c r="Q21" s="11" t="str">
        <f>IF(C21="N/E","N/E",C21*100/'Banca Comercial '!$BO21)</f>
        <v>N/E</v>
      </c>
      <c r="R21" s="11" t="str">
        <f>IF(D21="N/E","N/E",D21*100/'Banca Comercial '!$BO21)</f>
        <v>N/E</v>
      </c>
      <c r="S21" s="11">
        <f>IF(E21="N/E","N/E",E21*100/'Banca Comercial '!$BO21)</f>
        <v>11905137.514133686</v>
      </c>
      <c r="T21" s="11">
        <f>IF(F21="N/E","N/E",F21*100/'Banca Comercial '!$BO21)</f>
        <v>14686709.057382567</v>
      </c>
      <c r="U21" s="11" t="str">
        <f>IF(G21="N/E","N/E",G21*100/'Banca Comercial '!$BO21)</f>
        <v>N/E</v>
      </c>
      <c r="V21" s="11" t="str">
        <f>IF(H21="N/E","N/E",H21*100/'Banca Comercial '!$BO21)</f>
        <v>N/E</v>
      </c>
      <c r="W21" s="11" t="str">
        <f>IF(I21="N/E","N/E",I21*100/'Banca Comercial '!$BO21)</f>
        <v>N/E</v>
      </c>
      <c r="X21" s="11" t="str">
        <f>IF(J21="N/E","N/E",J21*100/'Banca Comercial '!$BO21)</f>
        <v>N/E</v>
      </c>
      <c r="Y21" s="11" t="str">
        <f>IF(K21="N/E","N/E",K21*100/'Banca Comercial '!$BO21)</f>
        <v>N/E</v>
      </c>
      <c r="Z21" s="11" t="str">
        <f>IF(L21="N/E","N/E",L21*100/'Banca Comercial '!$BO21)</f>
        <v>N/E</v>
      </c>
      <c r="AA21" s="11" t="str">
        <f>IF(M21="N/E","N/E",M21*100/'Banca Comercial '!$BO21)</f>
        <v>N/E</v>
      </c>
    </row>
    <row r="22" spans="1:58" customFormat="1" hidden="1" x14ac:dyDescent="0.3">
      <c r="A22" s="32">
        <v>34700</v>
      </c>
      <c r="B22" s="11" t="s">
        <v>44</v>
      </c>
      <c r="C22" s="11" t="s">
        <v>44</v>
      </c>
      <c r="D22" s="11" t="s">
        <v>44</v>
      </c>
      <c r="E22" s="11">
        <v>1657955</v>
      </c>
      <c r="F22" s="11">
        <v>2075575</v>
      </c>
      <c r="G22" s="11" t="s">
        <v>44</v>
      </c>
      <c r="H22" s="11" t="s">
        <v>44</v>
      </c>
      <c r="I22" s="11" t="s">
        <v>44</v>
      </c>
      <c r="J22" s="11" t="s">
        <v>44</v>
      </c>
      <c r="K22" s="11" t="s">
        <v>44</v>
      </c>
      <c r="L22" s="11" t="s">
        <v>44</v>
      </c>
      <c r="M22" s="11" t="s">
        <v>44</v>
      </c>
      <c r="N22" s="24"/>
      <c r="O22" s="32">
        <v>34700</v>
      </c>
      <c r="P22" s="11" t="str">
        <f>IF(B22="N/E","N/E",B22*100/'Banca Comercial '!$BO22)</f>
        <v>N/E</v>
      </c>
      <c r="Q22" s="11" t="str">
        <f>IF(C22="N/E","N/E",C22*100/'Banca Comercial '!$BO22)</f>
        <v>N/E</v>
      </c>
      <c r="R22" s="11" t="str">
        <f>IF(D22="N/E","N/E",D22*100/'Banca Comercial '!$BO22)</f>
        <v>N/E</v>
      </c>
      <c r="S22" s="11">
        <f>IF(E22="N/E","N/E",E22*100/'Banca Comercial '!$BO22)</f>
        <v>11583157.306263624</v>
      </c>
      <c r="T22" s="11">
        <f>IF(F22="N/E","N/E",F22*100/'Banca Comercial '!$BO22)</f>
        <v>14500822.836535443</v>
      </c>
      <c r="U22" s="11" t="str">
        <f>IF(G22="N/E","N/E",G22*100/'Banca Comercial '!$BO22)</f>
        <v>N/E</v>
      </c>
      <c r="V22" s="11" t="str">
        <f>IF(H22="N/E","N/E",H22*100/'Banca Comercial '!$BO22)</f>
        <v>N/E</v>
      </c>
      <c r="W22" s="11" t="str">
        <f>IF(I22="N/E","N/E",I22*100/'Banca Comercial '!$BO22)</f>
        <v>N/E</v>
      </c>
      <c r="X22" s="11" t="str">
        <f>IF(J22="N/E","N/E",J22*100/'Banca Comercial '!$BO22)</f>
        <v>N/E</v>
      </c>
      <c r="Y22" s="11" t="str">
        <f>IF(K22="N/E","N/E",K22*100/'Banca Comercial '!$BO22)</f>
        <v>N/E</v>
      </c>
      <c r="Z22" s="11" t="str">
        <f>IF(L22="N/E","N/E",L22*100/'Banca Comercial '!$BO22)</f>
        <v>N/E</v>
      </c>
      <c r="AA22" s="11" t="str">
        <f>IF(M22="N/E","N/E",M22*100/'Banca Comercial '!$BO22)</f>
        <v>N/E</v>
      </c>
    </row>
    <row r="23" spans="1:58" customFormat="1" hidden="1" x14ac:dyDescent="0.3">
      <c r="A23" s="33">
        <v>34731</v>
      </c>
      <c r="B23" s="11" t="s">
        <v>44</v>
      </c>
      <c r="C23" s="11" t="s">
        <v>44</v>
      </c>
      <c r="D23" s="11" t="s">
        <v>44</v>
      </c>
      <c r="E23" s="11">
        <v>1674024</v>
      </c>
      <c r="F23" s="11">
        <v>2124280</v>
      </c>
      <c r="G23" s="11" t="s">
        <v>44</v>
      </c>
      <c r="H23" s="11" t="s">
        <v>44</v>
      </c>
      <c r="I23" s="11" t="s">
        <v>44</v>
      </c>
      <c r="J23" s="11" t="s">
        <v>44</v>
      </c>
      <c r="K23" s="11" t="s">
        <v>44</v>
      </c>
      <c r="L23" s="11" t="s">
        <v>44</v>
      </c>
      <c r="M23" s="11" t="s">
        <v>44</v>
      </c>
      <c r="N23" s="24"/>
      <c r="O23" s="33">
        <v>34731</v>
      </c>
      <c r="P23" s="11" t="str">
        <f>IF(B23="N/E","N/E",B23*100/'Banca Comercial '!$BO23)</f>
        <v>N/E</v>
      </c>
      <c r="Q23" s="11" t="str">
        <f>IF(C23="N/E","N/E",C23*100/'Banca Comercial '!$BO23)</f>
        <v>N/E</v>
      </c>
      <c r="R23" s="11" t="str">
        <f>IF(D23="N/E","N/E",D23*100/'Banca Comercial '!$BO23)</f>
        <v>N/E</v>
      </c>
      <c r="S23" s="11">
        <f>IF(E23="N/E","N/E",E23*100/'Banca Comercial '!$BO23)</f>
        <v>11219894.300894013</v>
      </c>
      <c r="T23" s="11">
        <f>IF(F23="N/E","N/E",F23*100/'Banca Comercial '!$BO23)</f>
        <v>14237667.479978263</v>
      </c>
      <c r="U23" s="11" t="str">
        <f>IF(G23="N/E","N/E",G23*100/'Banca Comercial '!$BO23)</f>
        <v>N/E</v>
      </c>
      <c r="V23" s="11" t="str">
        <f>IF(H23="N/E","N/E",H23*100/'Banca Comercial '!$BO23)</f>
        <v>N/E</v>
      </c>
      <c r="W23" s="11" t="str">
        <f>IF(I23="N/E","N/E",I23*100/'Banca Comercial '!$BO23)</f>
        <v>N/E</v>
      </c>
      <c r="X23" s="11" t="str">
        <f>IF(J23="N/E","N/E",J23*100/'Banca Comercial '!$BO23)</f>
        <v>N/E</v>
      </c>
      <c r="Y23" s="11" t="str">
        <f>IF(K23="N/E","N/E",K23*100/'Banca Comercial '!$BO23)</f>
        <v>N/E</v>
      </c>
      <c r="Z23" s="11" t="str">
        <f>IF(L23="N/E","N/E",L23*100/'Banca Comercial '!$BO23)</f>
        <v>N/E</v>
      </c>
      <c r="AA23" s="11" t="str">
        <f>IF(M23="N/E","N/E",M23*100/'Banca Comercial '!$BO23)</f>
        <v>N/E</v>
      </c>
    </row>
    <row r="24" spans="1:58" customFormat="1" hidden="1" x14ac:dyDescent="0.3">
      <c r="A24" s="34">
        <v>34759</v>
      </c>
      <c r="B24" s="11" t="s">
        <v>44</v>
      </c>
      <c r="C24" s="11" t="s">
        <v>44</v>
      </c>
      <c r="D24" s="11" t="s">
        <v>44</v>
      </c>
      <c r="E24" s="11">
        <v>1670799</v>
      </c>
      <c r="F24" s="11">
        <v>2177312</v>
      </c>
      <c r="G24" s="11" t="s">
        <v>44</v>
      </c>
      <c r="H24" s="11" t="s">
        <v>44</v>
      </c>
      <c r="I24" s="11" t="s">
        <v>44</v>
      </c>
      <c r="J24" s="11" t="s">
        <v>44</v>
      </c>
      <c r="K24" s="11" t="s">
        <v>44</v>
      </c>
      <c r="L24" s="11" t="s">
        <v>44</v>
      </c>
      <c r="M24" s="11" t="s">
        <v>44</v>
      </c>
      <c r="N24" s="24"/>
      <c r="O24" s="34">
        <v>34759</v>
      </c>
      <c r="P24" s="11" t="str">
        <f>IF(B24="N/E","N/E",B24*100/'Banca Comercial '!$BO24)</f>
        <v>N/E</v>
      </c>
      <c r="Q24" s="11" t="str">
        <f>IF(C24="N/E","N/E",C24*100/'Banca Comercial '!$BO24)</f>
        <v>N/E</v>
      </c>
      <c r="R24" s="11" t="str">
        <f>IF(D24="N/E","N/E",D24*100/'Banca Comercial '!$BO24)</f>
        <v>N/E</v>
      </c>
      <c r="S24" s="11">
        <f>IF(E24="N/E","N/E",E24*100/'Banca Comercial '!$BO24)</f>
        <v>10574878.446355894</v>
      </c>
      <c r="T24" s="11">
        <f>IF(F24="N/E","N/E",F24*100/'Banca Comercial '!$BO24)</f>
        <v>13780717.931835035</v>
      </c>
      <c r="U24" s="11" t="str">
        <f>IF(G24="N/E","N/E",G24*100/'Banca Comercial '!$BO24)</f>
        <v>N/E</v>
      </c>
      <c r="V24" s="11" t="str">
        <f>IF(H24="N/E","N/E",H24*100/'Banca Comercial '!$BO24)</f>
        <v>N/E</v>
      </c>
      <c r="W24" s="11" t="str">
        <f>IF(I24="N/E","N/E",I24*100/'Banca Comercial '!$BO24)</f>
        <v>N/E</v>
      </c>
      <c r="X24" s="11" t="str">
        <f>IF(J24="N/E","N/E",J24*100/'Banca Comercial '!$BO24)</f>
        <v>N/E</v>
      </c>
      <c r="Y24" s="11" t="str">
        <f>IF(K24="N/E","N/E",K24*100/'Banca Comercial '!$BO24)</f>
        <v>N/E</v>
      </c>
      <c r="Z24" s="11" t="str">
        <f>IF(L24="N/E","N/E",L24*100/'Banca Comercial '!$BO24)</f>
        <v>N/E</v>
      </c>
      <c r="AA24" s="11" t="str">
        <f>IF(M24="N/E","N/E",M24*100/'Banca Comercial '!$BO24)</f>
        <v>N/E</v>
      </c>
    </row>
    <row r="25" spans="1:58" customFormat="1" hidden="1" x14ac:dyDescent="0.3">
      <c r="A25" s="35">
        <v>34790</v>
      </c>
      <c r="B25" s="11" t="s">
        <v>44</v>
      </c>
      <c r="C25" s="11" t="s">
        <v>44</v>
      </c>
      <c r="D25" s="11" t="s">
        <v>44</v>
      </c>
      <c r="E25" s="11">
        <v>1679753</v>
      </c>
      <c r="F25" s="11">
        <v>2230169</v>
      </c>
      <c r="G25" s="11" t="s">
        <v>44</v>
      </c>
      <c r="H25" s="11" t="s">
        <v>44</v>
      </c>
      <c r="I25" s="11" t="s">
        <v>44</v>
      </c>
      <c r="J25" s="11" t="s">
        <v>44</v>
      </c>
      <c r="K25" s="11" t="s">
        <v>44</v>
      </c>
      <c r="L25" s="11" t="s">
        <v>44</v>
      </c>
      <c r="M25" s="11" t="s">
        <v>44</v>
      </c>
      <c r="N25" s="24"/>
      <c r="O25" s="35">
        <v>34790</v>
      </c>
      <c r="P25" s="11" t="str">
        <f>IF(B25="N/E","N/E",B25*100/'Banca Comercial '!$BO25)</f>
        <v>N/E</v>
      </c>
      <c r="Q25" s="11" t="str">
        <f>IF(C25="N/E","N/E",C25*100/'Banca Comercial '!$BO25)</f>
        <v>N/E</v>
      </c>
      <c r="R25" s="11" t="str">
        <f>IF(D25="N/E","N/E",D25*100/'Banca Comercial '!$BO25)</f>
        <v>N/E</v>
      </c>
      <c r="S25" s="11">
        <f>IF(E25="N/E","N/E",E25*100/'Banca Comercial '!$BO25)</f>
        <v>9846914.5012753084</v>
      </c>
      <c r="T25" s="11">
        <f>IF(F25="N/E","N/E",F25*100/'Banca Comercial '!$BO25)</f>
        <v>13073519.42005441</v>
      </c>
      <c r="U25" s="11" t="str">
        <f>IF(G25="N/E","N/E",G25*100/'Banca Comercial '!$BO25)</f>
        <v>N/E</v>
      </c>
      <c r="V25" s="11" t="str">
        <f>IF(H25="N/E","N/E",H25*100/'Banca Comercial '!$BO25)</f>
        <v>N/E</v>
      </c>
      <c r="W25" s="11" t="str">
        <f>IF(I25="N/E","N/E",I25*100/'Banca Comercial '!$BO25)</f>
        <v>N/E</v>
      </c>
      <c r="X25" s="11" t="str">
        <f>IF(J25="N/E","N/E",J25*100/'Banca Comercial '!$BO25)</f>
        <v>N/E</v>
      </c>
      <c r="Y25" s="11" t="str">
        <f>IF(K25="N/E","N/E",K25*100/'Banca Comercial '!$BO25)</f>
        <v>N/E</v>
      </c>
      <c r="Z25" s="11" t="str">
        <f>IF(L25="N/E","N/E",L25*100/'Banca Comercial '!$BO25)</f>
        <v>N/E</v>
      </c>
      <c r="AA25" s="11" t="str">
        <f>IF(M25="N/E","N/E",M25*100/'Banca Comercial '!$BO25)</f>
        <v>N/E</v>
      </c>
    </row>
    <row r="26" spans="1:58" customFormat="1" hidden="1" x14ac:dyDescent="0.3">
      <c r="A26" s="36">
        <v>34820</v>
      </c>
      <c r="B26" s="11" t="s">
        <v>44</v>
      </c>
      <c r="C26" s="11" t="s">
        <v>44</v>
      </c>
      <c r="D26" s="11" t="s">
        <v>44</v>
      </c>
      <c r="E26" s="11">
        <v>1782498</v>
      </c>
      <c r="F26" s="11">
        <v>2270489</v>
      </c>
      <c r="G26" s="11" t="s">
        <v>44</v>
      </c>
      <c r="H26" s="11" t="s">
        <v>44</v>
      </c>
      <c r="I26" s="11" t="s">
        <v>44</v>
      </c>
      <c r="J26" s="11" t="s">
        <v>44</v>
      </c>
      <c r="K26" s="11" t="s">
        <v>44</v>
      </c>
      <c r="L26" s="11" t="s">
        <v>44</v>
      </c>
      <c r="M26" s="11" t="s">
        <v>44</v>
      </c>
      <c r="N26" s="24"/>
      <c r="O26" s="36">
        <v>34820</v>
      </c>
      <c r="P26" s="11" t="str">
        <f>IF(B26="N/E","N/E",B26*100/'Banca Comercial '!$BO26)</f>
        <v>N/E</v>
      </c>
      <c r="Q26" s="11" t="str">
        <f>IF(C26="N/E","N/E",C26*100/'Banca Comercial '!$BO26)</f>
        <v>N/E</v>
      </c>
      <c r="R26" s="11" t="str">
        <f>IF(D26="N/E","N/E",D26*100/'Banca Comercial '!$BO26)</f>
        <v>N/E</v>
      </c>
      <c r="S26" s="11">
        <f>IF(E26="N/E","N/E",E26*100/'Banca Comercial '!$BO26)</f>
        <v>10030005.103684301</v>
      </c>
      <c r="T26" s="11">
        <f>IF(F26="N/E","N/E",F26*100/'Banca Comercial '!$BO26)</f>
        <v>12775900.033469358</v>
      </c>
      <c r="U26" s="11" t="str">
        <f>IF(G26="N/E","N/E",G26*100/'Banca Comercial '!$BO26)</f>
        <v>N/E</v>
      </c>
      <c r="V26" s="11" t="str">
        <f>IF(H26="N/E","N/E",H26*100/'Banca Comercial '!$BO26)</f>
        <v>N/E</v>
      </c>
      <c r="W26" s="11" t="str">
        <f>IF(I26="N/E","N/E",I26*100/'Banca Comercial '!$BO26)</f>
        <v>N/E</v>
      </c>
      <c r="X26" s="11" t="str">
        <f>IF(J26="N/E","N/E",J26*100/'Banca Comercial '!$BO26)</f>
        <v>N/E</v>
      </c>
      <c r="Y26" s="11" t="str">
        <f>IF(K26="N/E","N/E",K26*100/'Banca Comercial '!$BO26)</f>
        <v>N/E</v>
      </c>
      <c r="Z26" s="11" t="str">
        <f>IF(L26="N/E","N/E",L26*100/'Banca Comercial '!$BO26)</f>
        <v>N/E</v>
      </c>
      <c r="AA26" s="11" t="str">
        <f>IF(M26="N/E","N/E",M26*100/'Banca Comercial '!$BO26)</f>
        <v>N/E</v>
      </c>
    </row>
    <row r="27" spans="1:58" customFormat="1" hidden="1" x14ac:dyDescent="0.3">
      <c r="A27" s="37">
        <v>34851</v>
      </c>
      <c r="B27" s="11" t="s">
        <v>44</v>
      </c>
      <c r="C27" s="11" t="s">
        <v>44</v>
      </c>
      <c r="D27" s="11" t="s">
        <v>44</v>
      </c>
      <c r="E27" s="11">
        <v>1816744</v>
      </c>
      <c r="F27" s="11">
        <v>2347355</v>
      </c>
      <c r="G27" s="11" t="s">
        <v>44</v>
      </c>
      <c r="H27" s="11" t="s">
        <v>44</v>
      </c>
      <c r="I27" s="11" t="s">
        <v>44</v>
      </c>
      <c r="J27" s="11" t="s">
        <v>44</v>
      </c>
      <c r="K27" s="11" t="s">
        <v>44</v>
      </c>
      <c r="L27" s="11" t="s">
        <v>44</v>
      </c>
      <c r="M27" s="11" t="s">
        <v>44</v>
      </c>
      <c r="N27" s="24"/>
      <c r="O27" s="37">
        <v>34851</v>
      </c>
      <c r="P27" s="11" t="str">
        <f>IF(B27="N/E","N/E",B27*100/'Banca Comercial '!$BO27)</f>
        <v>N/E</v>
      </c>
      <c r="Q27" s="11" t="str">
        <f>IF(C27="N/E","N/E",C27*100/'Banca Comercial '!$BO27)</f>
        <v>N/E</v>
      </c>
      <c r="R27" s="11" t="str">
        <f>IF(D27="N/E","N/E",D27*100/'Banca Comercial '!$BO27)</f>
        <v>N/E</v>
      </c>
      <c r="S27" s="11">
        <f>IF(E27="N/E","N/E",E27*100/'Banca Comercial '!$BO27)</f>
        <v>9908242.9750314038</v>
      </c>
      <c r="T27" s="11">
        <f>IF(F27="N/E","N/E",F27*100/'Banca Comercial '!$BO27)</f>
        <v>12802113.940464282</v>
      </c>
      <c r="U27" s="11" t="str">
        <f>IF(G27="N/E","N/E",G27*100/'Banca Comercial '!$BO27)</f>
        <v>N/E</v>
      </c>
      <c r="V27" s="11" t="str">
        <f>IF(H27="N/E","N/E",H27*100/'Banca Comercial '!$BO27)</f>
        <v>N/E</v>
      </c>
      <c r="W27" s="11" t="str">
        <f>IF(I27="N/E","N/E",I27*100/'Banca Comercial '!$BO27)</f>
        <v>N/E</v>
      </c>
      <c r="X27" s="11" t="str">
        <f>IF(J27="N/E","N/E",J27*100/'Banca Comercial '!$BO27)</f>
        <v>N/E</v>
      </c>
      <c r="Y27" s="11" t="str">
        <f>IF(K27="N/E","N/E",K27*100/'Banca Comercial '!$BO27)</f>
        <v>N/E</v>
      </c>
      <c r="Z27" s="11" t="str">
        <f>IF(L27="N/E","N/E",L27*100/'Banca Comercial '!$BO27)</f>
        <v>N/E</v>
      </c>
      <c r="AA27" s="11" t="str">
        <f>IF(M27="N/E","N/E",M27*100/'Banca Comercial '!$BO27)</f>
        <v>N/E</v>
      </c>
    </row>
    <row r="28" spans="1:58" customFormat="1" hidden="1" x14ac:dyDescent="0.3">
      <c r="A28" s="38">
        <v>34881</v>
      </c>
      <c r="B28" s="11" t="s">
        <v>44</v>
      </c>
      <c r="C28" s="11" t="s">
        <v>44</v>
      </c>
      <c r="D28" s="11" t="s">
        <v>44</v>
      </c>
      <c r="E28" s="11">
        <v>1849120</v>
      </c>
      <c r="F28" s="11">
        <v>2395021</v>
      </c>
      <c r="G28" s="11" t="s">
        <v>44</v>
      </c>
      <c r="H28" s="11" t="s">
        <v>44</v>
      </c>
      <c r="I28" s="11" t="s">
        <v>44</v>
      </c>
      <c r="J28" s="11" t="s">
        <v>44</v>
      </c>
      <c r="K28" s="11" t="s">
        <v>44</v>
      </c>
      <c r="L28" s="11" t="s">
        <v>44</v>
      </c>
      <c r="M28" s="11" t="s">
        <v>44</v>
      </c>
      <c r="N28" s="24"/>
      <c r="O28" s="38">
        <v>34881</v>
      </c>
      <c r="P28" s="11" t="str">
        <f>IF(B28="N/E","N/E",B28*100/'Banca Comercial '!$BO28)</f>
        <v>N/E</v>
      </c>
      <c r="Q28" s="11" t="str">
        <f>IF(C28="N/E","N/E",C28*100/'Banca Comercial '!$BO28)</f>
        <v>N/E</v>
      </c>
      <c r="R28" s="11" t="str">
        <f>IF(D28="N/E","N/E",D28*100/'Banca Comercial '!$BO28)</f>
        <v>N/E</v>
      </c>
      <c r="S28" s="11">
        <f>IF(E28="N/E","N/E",E28*100/'Banca Comercial '!$BO28)</f>
        <v>9883335.0016925707</v>
      </c>
      <c r="T28" s="11">
        <f>IF(F28="N/E","N/E",F28*100/'Banca Comercial '!$BO28)</f>
        <v>12801113.437250555</v>
      </c>
      <c r="U28" s="11" t="str">
        <f>IF(G28="N/E","N/E",G28*100/'Banca Comercial '!$BO28)</f>
        <v>N/E</v>
      </c>
      <c r="V28" s="11" t="str">
        <f>IF(H28="N/E","N/E",H28*100/'Banca Comercial '!$BO28)</f>
        <v>N/E</v>
      </c>
      <c r="W28" s="11" t="str">
        <f>IF(I28="N/E","N/E",I28*100/'Banca Comercial '!$BO28)</f>
        <v>N/E</v>
      </c>
      <c r="X28" s="11" t="str">
        <f>IF(J28="N/E","N/E",J28*100/'Banca Comercial '!$BO28)</f>
        <v>N/E</v>
      </c>
      <c r="Y28" s="11" t="str">
        <f>IF(K28="N/E","N/E",K28*100/'Banca Comercial '!$BO28)</f>
        <v>N/E</v>
      </c>
      <c r="Z28" s="11" t="str">
        <f>IF(L28="N/E","N/E",L28*100/'Banca Comercial '!$BO28)</f>
        <v>N/E</v>
      </c>
      <c r="AA28" s="11" t="str">
        <f>IF(M28="N/E","N/E",M28*100/'Banca Comercial '!$BO28)</f>
        <v>N/E</v>
      </c>
      <c r="AL28" s="62"/>
    </row>
    <row r="29" spans="1:58" customFormat="1" hidden="1" x14ac:dyDescent="0.3">
      <c r="A29" s="39">
        <v>34912</v>
      </c>
      <c r="B29" s="11" t="s">
        <v>44</v>
      </c>
      <c r="C29" s="11" t="s">
        <v>44</v>
      </c>
      <c r="D29" s="11" t="s">
        <v>44</v>
      </c>
      <c r="E29" s="11">
        <v>1907198</v>
      </c>
      <c r="F29" s="11">
        <v>2435948</v>
      </c>
      <c r="G29" s="11" t="s">
        <v>44</v>
      </c>
      <c r="H29" s="11" t="s">
        <v>44</v>
      </c>
      <c r="I29" s="11" t="s">
        <v>44</v>
      </c>
      <c r="J29" s="11" t="s">
        <v>44</v>
      </c>
      <c r="K29" s="11" t="s">
        <v>44</v>
      </c>
      <c r="L29" s="11" t="s">
        <v>44</v>
      </c>
      <c r="M29" s="11" t="s">
        <v>44</v>
      </c>
      <c r="N29" s="24"/>
      <c r="O29" s="39">
        <v>34912</v>
      </c>
      <c r="P29" s="11" t="str">
        <f>IF(B29="N/E","N/E",B29*100/'Banca Comercial '!$BO29)</f>
        <v>N/E</v>
      </c>
      <c r="Q29" s="11" t="str">
        <f>IF(C29="N/E","N/E",C29*100/'Banca Comercial '!$BO29)</f>
        <v>N/E</v>
      </c>
      <c r="R29" s="11" t="str">
        <f>IF(D29="N/E","N/E",D29*100/'Banca Comercial '!$BO29)</f>
        <v>N/E</v>
      </c>
      <c r="S29" s="11">
        <f>IF(E29="N/E","N/E",E29*100/'Banca Comercial '!$BO29)</f>
        <v>10027429.729416376</v>
      </c>
      <c r="T29" s="11">
        <f>IF(F29="N/E","N/E",F29*100/'Banca Comercial '!$BO29)</f>
        <v>12807426.074540956</v>
      </c>
      <c r="U29" s="11" t="str">
        <f>IF(G29="N/E","N/E",G29*100/'Banca Comercial '!$BO29)</f>
        <v>N/E</v>
      </c>
      <c r="V29" s="11" t="str">
        <f>IF(H29="N/E","N/E",H29*100/'Banca Comercial '!$BO29)</f>
        <v>N/E</v>
      </c>
      <c r="W29" s="11" t="str">
        <f>IF(I29="N/E","N/E",I29*100/'Banca Comercial '!$BO29)</f>
        <v>N/E</v>
      </c>
      <c r="X29" s="11" t="str">
        <f>IF(J29="N/E","N/E",J29*100/'Banca Comercial '!$BO29)</f>
        <v>N/E</v>
      </c>
      <c r="Y29" s="11" t="str">
        <f>IF(K29="N/E","N/E",K29*100/'Banca Comercial '!$BO29)</f>
        <v>N/E</v>
      </c>
      <c r="Z29" s="11" t="str">
        <f>IF(L29="N/E","N/E",L29*100/'Banca Comercial '!$BO29)</f>
        <v>N/E</v>
      </c>
      <c r="AA29" s="11" t="str">
        <f>IF(M29="N/E","N/E",M29*100/'Banca Comercial '!$BO29)</f>
        <v>N/E</v>
      </c>
      <c r="AC29" t="s">
        <v>127</v>
      </c>
      <c r="AG29" s="55">
        <v>1000000</v>
      </c>
      <c r="AL29" s="62"/>
      <c r="AM29" t="s">
        <v>390</v>
      </c>
    </row>
    <row r="30" spans="1:58" customFormat="1" ht="15.6" hidden="1" x14ac:dyDescent="0.3">
      <c r="A30" s="40">
        <v>34943</v>
      </c>
      <c r="B30" s="11" t="s">
        <v>44</v>
      </c>
      <c r="C30" s="11" t="s">
        <v>44</v>
      </c>
      <c r="D30" s="11" t="s">
        <v>44</v>
      </c>
      <c r="E30" s="11">
        <v>1936936</v>
      </c>
      <c r="F30" s="11">
        <v>2465742</v>
      </c>
      <c r="G30" s="11" t="s">
        <v>44</v>
      </c>
      <c r="H30" s="11" t="s">
        <v>44</v>
      </c>
      <c r="I30" s="11" t="s">
        <v>44</v>
      </c>
      <c r="J30" s="11" t="s">
        <v>44</v>
      </c>
      <c r="K30" s="11" t="s">
        <v>44</v>
      </c>
      <c r="L30" s="11" t="s">
        <v>44</v>
      </c>
      <c r="M30" s="11" t="s">
        <v>44</v>
      </c>
      <c r="N30" s="24"/>
      <c r="O30" s="40">
        <v>34943</v>
      </c>
      <c r="P30" s="11" t="str">
        <f>IF(B30="N/E","N/E",B30*100/'Banca Comercial '!$BO30)</f>
        <v>N/E</v>
      </c>
      <c r="Q30" s="11" t="str">
        <f>IF(C30="N/E","N/E",C30*100/'Banca Comercial '!$BO30)</f>
        <v>N/E</v>
      </c>
      <c r="R30" s="11" t="str">
        <f>IF(D30="N/E","N/E",D30*100/'Banca Comercial '!$BO30)</f>
        <v>N/E</v>
      </c>
      <c r="S30" s="11">
        <f>IF(E30="N/E","N/E",E30*100/'Banca Comercial '!$BO30)</f>
        <v>9977397.2195438892</v>
      </c>
      <c r="T30" s="11">
        <f>IF(F30="N/E","N/E",F30*100/'Banca Comercial '!$BO30)</f>
        <v>12701342.416534459</v>
      </c>
      <c r="U30" s="11" t="str">
        <f>IF(G30="N/E","N/E",G30*100/'Banca Comercial '!$BO30)</f>
        <v>N/E</v>
      </c>
      <c r="V30" s="11" t="str">
        <f>IF(H30="N/E","N/E",H30*100/'Banca Comercial '!$BO30)</f>
        <v>N/E</v>
      </c>
      <c r="W30" s="11" t="str">
        <f>IF(I30="N/E","N/E",I30*100/'Banca Comercial '!$BO30)</f>
        <v>N/E</v>
      </c>
      <c r="X30" s="11" t="str">
        <f>IF(J30="N/E","N/E",J30*100/'Banca Comercial '!$BO30)</f>
        <v>N/E</v>
      </c>
      <c r="Y30" s="11" t="str">
        <f>IF(K30="N/E","N/E",K30*100/'Banca Comercial '!$BO30)</f>
        <v>N/E</v>
      </c>
      <c r="Z30" s="11" t="str">
        <f>IF(L30="N/E","N/E",L30*100/'Banca Comercial '!$BO30)</f>
        <v>N/E</v>
      </c>
      <c r="AA30" s="11" t="str">
        <f>IF(M30="N/E","N/E",M30*100/'Banca Comercial '!$BO30)</f>
        <v>N/E</v>
      </c>
      <c r="AC30" s="23" t="s">
        <v>45</v>
      </c>
      <c r="AD30" s="23" t="s">
        <v>128</v>
      </c>
      <c r="AE30" s="23" t="s">
        <v>47</v>
      </c>
      <c r="AF30" s="23" t="s">
        <v>49</v>
      </c>
      <c r="AG30" s="23" t="s">
        <v>50</v>
      </c>
      <c r="AH30" s="23" t="s">
        <v>51</v>
      </c>
      <c r="AI30" s="23" t="s">
        <v>137</v>
      </c>
      <c r="AJ30" s="23" t="s">
        <v>56</v>
      </c>
      <c r="AK30" s="23" t="s">
        <v>57</v>
      </c>
      <c r="AL30" s="62"/>
      <c r="AM30" s="23" t="s">
        <v>45</v>
      </c>
      <c r="AN30" s="23" t="s">
        <v>128</v>
      </c>
      <c r="AO30" s="23" t="s">
        <v>141</v>
      </c>
      <c r="AP30" s="23" t="s">
        <v>49</v>
      </c>
      <c r="AQ30" s="23" t="s">
        <v>50</v>
      </c>
      <c r="AR30" s="23" t="s">
        <v>51</v>
      </c>
      <c r="AS30" s="23" t="s">
        <v>137</v>
      </c>
      <c r="AT30" s="23" t="s">
        <v>142</v>
      </c>
      <c r="AU30" s="23" t="s">
        <v>143</v>
      </c>
      <c r="AV30" s="43"/>
      <c r="AW30" s="43"/>
      <c r="AX30" s="43"/>
      <c r="AY30" s="43"/>
    </row>
    <row r="31" spans="1:58" customFormat="1" hidden="1" x14ac:dyDescent="0.3">
      <c r="A31" s="41">
        <v>34973</v>
      </c>
      <c r="B31" s="11" t="s">
        <v>44</v>
      </c>
      <c r="C31" s="11" t="s">
        <v>44</v>
      </c>
      <c r="D31" s="11" t="s">
        <v>44</v>
      </c>
      <c r="E31" s="11">
        <v>1963325</v>
      </c>
      <c r="F31" s="11">
        <v>2502763</v>
      </c>
      <c r="G31" s="11" t="s">
        <v>44</v>
      </c>
      <c r="H31" s="11" t="s">
        <v>44</v>
      </c>
      <c r="I31" s="11" t="s">
        <v>44</v>
      </c>
      <c r="J31" s="11" t="s">
        <v>44</v>
      </c>
      <c r="K31" s="11" t="s">
        <v>44</v>
      </c>
      <c r="L31" s="11" t="s">
        <v>44</v>
      </c>
      <c r="M31" s="11" t="s">
        <v>44</v>
      </c>
      <c r="N31" s="24"/>
      <c r="O31" s="41">
        <v>34973</v>
      </c>
      <c r="P31" s="11" t="str">
        <f>IF(B31="N/E","N/E",B31*100/'Banca Comercial '!$BO31)</f>
        <v>N/E</v>
      </c>
      <c r="Q31" s="11" t="str">
        <f>IF(C31="N/E","N/E",C31*100/'Banca Comercial '!$BO31)</f>
        <v>N/E</v>
      </c>
      <c r="R31" s="11" t="str">
        <f>IF(D31="N/E","N/E",D31*100/'Banca Comercial '!$BO31)</f>
        <v>N/E</v>
      </c>
      <c r="S31" s="11">
        <f>IF(E31="N/E","N/E",E31*100/'Banca Comercial '!$BO31)</f>
        <v>9909436.8426576722</v>
      </c>
      <c r="T31" s="11">
        <f>IF(F31="N/E","N/E",F31*100/'Banca Comercial '!$BO31)</f>
        <v>12632127.57981508</v>
      </c>
      <c r="U31" s="11" t="str">
        <f>IF(G31="N/E","N/E",G31*100/'Banca Comercial '!$BO31)</f>
        <v>N/E</v>
      </c>
      <c r="V31" s="11" t="str">
        <f>IF(H31="N/E","N/E",H31*100/'Banca Comercial '!$BO31)</f>
        <v>N/E</v>
      </c>
      <c r="W31" s="11" t="str">
        <f>IF(I31="N/E","N/E",I31*100/'Banca Comercial '!$BO31)</f>
        <v>N/E</v>
      </c>
      <c r="X31" s="11" t="str">
        <f>IF(J31="N/E","N/E",J31*100/'Banca Comercial '!$BO31)</f>
        <v>N/E</v>
      </c>
      <c r="Y31" s="11" t="str">
        <f>IF(K31="N/E","N/E",K31*100/'Banca Comercial '!$BO31)</f>
        <v>N/E</v>
      </c>
      <c r="Z31" s="11" t="str">
        <f>IF(L31="N/E","N/E",L31*100/'Banca Comercial '!$BO31)</f>
        <v>N/E</v>
      </c>
      <c r="AA31" s="11" t="str">
        <f>IF(M31="N/E","N/E",M31*100/'Banca Comercial '!$BO31)</f>
        <v>N/E</v>
      </c>
      <c r="AC31" s="46">
        <v>41974</v>
      </c>
      <c r="AD31" s="61">
        <f>P261/$AG$29</f>
        <v>1445.2501150177409</v>
      </c>
      <c r="AE31" s="61">
        <f>Q261/$AG$29</f>
        <v>440.09240296526445</v>
      </c>
      <c r="AF31" s="61">
        <f t="shared" ref="AF31:AF62" si="0">S261/$AG$29</f>
        <v>26.685449817376007</v>
      </c>
      <c r="AG31" s="61">
        <f t="shared" ref="AG31:AG62" si="1">T261/$AG$29</f>
        <v>14.869059440582536</v>
      </c>
      <c r="AH31" s="61">
        <f t="shared" ref="AH31:AH62" si="2">U261/$AG$29</f>
        <v>290.0371408730947</v>
      </c>
      <c r="AI31" s="61">
        <f>X261/$AG$29</f>
        <v>108.50075283421124</v>
      </c>
      <c r="AJ31" s="61">
        <f>Y261/$AG$29</f>
        <v>175.66476432641991</v>
      </c>
      <c r="AK31" s="61">
        <f>Z261/$AG$29</f>
        <v>580.67838816610117</v>
      </c>
      <c r="AL31" s="62"/>
      <c r="AM31" s="57">
        <v>2015</v>
      </c>
      <c r="AN31" s="45">
        <f>AD43/AD31-1</f>
        <v>4.3320461534070542E-2</v>
      </c>
      <c r="AO31" s="45">
        <f t="shared" ref="AO31:AT31" si="3">AE43/AE31-1</f>
        <v>0.14873539025316074</v>
      </c>
      <c r="AP31" s="45">
        <f t="shared" si="3"/>
        <v>0.25222351088555306</v>
      </c>
      <c r="AQ31" s="45">
        <f t="shared" si="3"/>
        <v>3.5501057121757773E-2</v>
      </c>
      <c r="AR31" s="45">
        <f t="shared" si="3"/>
        <v>0.22190883970015896</v>
      </c>
      <c r="AS31" s="45">
        <f t="shared" si="3"/>
        <v>-5.6801958591689017E-2</v>
      </c>
      <c r="AT31" s="45">
        <f t="shared" si="3"/>
        <v>2.599931952556811E-2</v>
      </c>
      <c r="AU31" s="45">
        <f>AK43/AK31-1</f>
        <v>-5.115130163208037E-2</v>
      </c>
      <c r="AV31" s="44"/>
      <c r="AW31" s="44"/>
      <c r="AX31" s="44"/>
      <c r="AY31" s="44"/>
      <c r="BA31" s="48"/>
      <c r="BB31" s="48"/>
      <c r="BC31" s="48"/>
      <c r="BD31" s="48"/>
      <c r="BE31" s="48"/>
      <c r="BF31" s="48"/>
    </row>
    <row r="32" spans="1:58" customFormat="1" hidden="1" x14ac:dyDescent="0.3">
      <c r="A32" s="42">
        <v>35004</v>
      </c>
      <c r="B32" s="11" t="s">
        <v>44</v>
      </c>
      <c r="C32" s="11" t="s">
        <v>44</v>
      </c>
      <c r="D32" s="11" t="s">
        <v>44</v>
      </c>
      <c r="E32" s="11">
        <v>1986481</v>
      </c>
      <c r="F32" s="11">
        <v>2544394</v>
      </c>
      <c r="G32" s="11" t="s">
        <v>44</v>
      </c>
      <c r="H32" s="11" t="s">
        <v>44</v>
      </c>
      <c r="I32" s="11" t="s">
        <v>44</v>
      </c>
      <c r="J32" s="11" t="s">
        <v>44</v>
      </c>
      <c r="K32" s="11" t="s">
        <v>44</v>
      </c>
      <c r="L32" s="11" t="s">
        <v>44</v>
      </c>
      <c r="M32" s="11" t="s">
        <v>44</v>
      </c>
      <c r="N32" s="24"/>
      <c r="O32" s="42">
        <v>35004</v>
      </c>
      <c r="P32" s="11" t="str">
        <f>IF(B32="N/E","N/E",B32*100/'Banca Comercial '!$BO32)</f>
        <v>N/E</v>
      </c>
      <c r="Q32" s="11" t="str">
        <f>IF(C32="N/E","N/E",C32*100/'Banca Comercial '!$BO32)</f>
        <v>N/E</v>
      </c>
      <c r="R32" s="11" t="str">
        <f>IF(D32="N/E","N/E",D32*100/'Banca Comercial '!$BO32)</f>
        <v>N/E</v>
      </c>
      <c r="S32" s="11">
        <f>IF(E32="N/E","N/E",E32*100/'Banca Comercial '!$BO32)</f>
        <v>9785029.3242317792</v>
      </c>
      <c r="T32" s="11">
        <f>IF(F32="N/E","N/E",F32*100/'Banca Comercial '!$BO32)</f>
        <v>12533203.13780972</v>
      </c>
      <c r="U32" s="11" t="str">
        <f>IF(G32="N/E","N/E",G32*100/'Banca Comercial '!$BO32)</f>
        <v>N/E</v>
      </c>
      <c r="V32" s="11" t="str">
        <f>IF(H32="N/E","N/E",H32*100/'Banca Comercial '!$BO32)</f>
        <v>N/E</v>
      </c>
      <c r="W32" s="11" t="str">
        <f>IF(I32="N/E","N/E",I32*100/'Banca Comercial '!$BO32)</f>
        <v>N/E</v>
      </c>
      <c r="X32" s="11" t="str">
        <f>IF(J32="N/E","N/E",J32*100/'Banca Comercial '!$BO32)</f>
        <v>N/E</v>
      </c>
      <c r="Y32" s="11" t="str">
        <f>IF(K32="N/E","N/E",K32*100/'Banca Comercial '!$BO32)</f>
        <v>N/E</v>
      </c>
      <c r="Z32" s="11" t="str">
        <f>IF(L32="N/E","N/E",L32*100/'Banca Comercial '!$BO32)</f>
        <v>N/E</v>
      </c>
      <c r="AA32" s="11" t="str">
        <f>IF(M32="N/E","N/E",M32*100/'Banca Comercial '!$BO32)</f>
        <v>N/E</v>
      </c>
      <c r="AC32" s="46">
        <v>42005</v>
      </c>
      <c r="AD32" s="61">
        <f t="shared" ref="AD32:AD95" si="4">P262/$AG$29</f>
        <v>1432.6095332665373</v>
      </c>
      <c r="AE32" s="61">
        <f t="shared" ref="AE32:AE63" si="5">Q262/$AG$29</f>
        <v>435.56126224738819</v>
      </c>
      <c r="AF32" s="61">
        <f t="shared" si="0"/>
        <v>26.892357361809108</v>
      </c>
      <c r="AG32" s="61">
        <f t="shared" si="1"/>
        <v>14.878751288929136</v>
      </c>
      <c r="AH32" s="61">
        <f t="shared" si="2"/>
        <v>289.78947028693096</v>
      </c>
      <c r="AI32" s="61">
        <f t="shared" ref="AI32:AI95" si="6">X262/$AG$29</f>
        <v>104.00068330971895</v>
      </c>
      <c r="AJ32" s="61">
        <f t="shared" ref="AJ32:AJ63" si="7">Y262/$AG$29</f>
        <v>175.99084834671817</v>
      </c>
      <c r="AK32" s="61">
        <f t="shared" ref="AK32:AK63" si="8">Z262/$AG$29</f>
        <v>560.73883758730017</v>
      </c>
      <c r="AL32" s="62"/>
      <c r="AM32" s="57">
        <v>2016</v>
      </c>
      <c r="AN32" s="45">
        <f>AD55/AD43-1</f>
        <v>0.14114666266843279</v>
      </c>
      <c r="AO32" s="45">
        <f t="shared" ref="AO32:AU32" si="9">AE55/AE43-1</f>
        <v>0.16990620887623309</v>
      </c>
      <c r="AP32" s="45">
        <f t="shared" si="9"/>
        <v>0.13823147284743409</v>
      </c>
      <c r="AQ32" s="45">
        <f t="shared" si="9"/>
        <v>2.6227850597299263E-2</v>
      </c>
      <c r="AR32" s="45">
        <f t="shared" si="9"/>
        <v>0.14886476944122373</v>
      </c>
      <c r="AS32" s="45">
        <f t="shared" si="9"/>
        <v>0.2747328469198338</v>
      </c>
      <c r="AT32" s="45">
        <f t="shared" si="9"/>
        <v>-1.3382021816420897E-2</v>
      </c>
      <c r="AU32" s="45">
        <f t="shared" si="9"/>
        <v>0.25523062414223618</v>
      </c>
      <c r="AV32" s="44"/>
      <c r="AW32" s="44"/>
      <c r="AX32" s="44"/>
      <c r="AY32" s="44"/>
      <c r="BA32" s="48"/>
      <c r="BB32" s="48"/>
      <c r="BC32" s="48"/>
      <c r="BD32" s="48"/>
      <c r="BE32" s="48"/>
      <c r="BF32" s="48"/>
    </row>
    <row r="33" spans="1:58" customFormat="1" hidden="1" x14ac:dyDescent="0.3">
      <c r="A33" s="31">
        <v>35034</v>
      </c>
      <c r="B33" s="11" t="s">
        <v>44</v>
      </c>
      <c r="C33" s="11" t="s">
        <v>44</v>
      </c>
      <c r="D33" s="11" t="s">
        <v>44</v>
      </c>
      <c r="E33" s="11">
        <v>1932804</v>
      </c>
      <c r="F33" s="11">
        <v>2623337</v>
      </c>
      <c r="G33" s="11" t="s">
        <v>44</v>
      </c>
      <c r="H33" s="11" t="s">
        <v>44</v>
      </c>
      <c r="I33" s="11" t="s">
        <v>44</v>
      </c>
      <c r="J33" s="11" t="s">
        <v>44</v>
      </c>
      <c r="K33" s="11" t="s">
        <v>44</v>
      </c>
      <c r="L33" s="11" t="s">
        <v>44</v>
      </c>
      <c r="M33" s="11" t="s">
        <v>44</v>
      </c>
      <c r="N33" s="24"/>
      <c r="O33" s="31">
        <v>35034</v>
      </c>
      <c r="P33" s="11" t="str">
        <f>IF(B33="N/E","N/E",B33*100/'Banca Comercial '!$BO33)</f>
        <v>N/E</v>
      </c>
      <c r="Q33" s="11" t="str">
        <f>IF(C33="N/E","N/E",C33*100/'Banca Comercial '!$BO33)</f>
        <v>N/E</v>
      </c>
      <c r="R33" s="11" t="str">
        <f>IF(D33="N/E","N/E",D33*100/'Banca Comercial '!$BO33)</f>
        <v>N/E</v>
      </c>
      <c r="S33" s="11">
        <f>IF(E33="N/E","N/E",E33*100/'Banca Comercial '!$BO33)</f>
        <v>9220230.6368331984</v>
      </c>
      <c r="T33" s="11">
        <f>IF(F33="N/E","N/E",F33*100/'Banca Comercial '!$BO33)</f>
        <v>12514342.98466792</v>
      </c>
      <c r="U33" s="11" t="str">
        <f>IF(G33="N/E","N/E",G33*100/'Banca Comercial '!$BO33)</f>
        <v>N/E</v>
      </c>
      <c r="V33" s="11" t="str">
        <f>IF(H33="N/E","N/E",H33*100/'Banca Comercial '!$BO33)</f>
        <v>N/E</v>
      </c>
      <c r="W33" s="11" t="str">
        <f>IF(I33="N/E","N/E",I33*100/'Banca Comercial '!$BO33)</f>
        <v>N/E</v>
      </c>
      <c r="X33" s="11" t="str">
        <f>IF(J33="N/E","N/E",J33*100/'Banca Comercial '!$BO33)</f>
        <v>N/E</v>
      </c>
      <c r="Y33" s="11" t="str">
        <f>IF(K33="N/E","N/E",K33*100/'Banca Comercial '!$BO33)</f>
        <v>N/E</v>
      </c>
      <c r="Z33" s="11" t="str">
        <f>IF(L33="N/E","N/E",L33*100/'Banca Comercial '!$BO33)</f>
        <v>N/E</v>
      </c>
      <c r="AA33" s="11" t="str">
        <f>IF(M33="N/E","N/E",M33*100/'Banca Comercial '!$BO33)</f>
        <v>N/E</v>
      </c>
      <c r="AC33" s="46">
        <v>42036</v>
      </c>
      <c r="AD33" s="61">
        <f t="shared" si="4"/>
        <v>1429.7654974788593</v>
      </c>
      <c r="AE33" s="61">
        <f t="shared" si="5"/>
        <v>441.42341488138169</v>
      </c>
      <c r="AF33" s="61">
        <f t="shared" si="0"/>
        <v>27.67531942084879</v>
      </c>
      <c r="AG33" s="61">
        <f t="shared" si="1"/>
        <v>14.901466919014281</v>
      </c>
      <c r="AH33" s="61">
        <f t="shared" si="2"/>
        <v>295.38775595217419</v>
      </c>
      <c r="AI33" s="61">
        <f t="shared" si="6"/>
        <v>103.45887258934441</v>
      </c>
      <c r="AJ33" s="61">
        <f t="shared" si="7"/>
        <v>175.32884808185932</v>
      </c>
      <c r="AK33" s="61">
        <f t="shared" si="8"/>
        <v>547.30595934807582</v>
      </c>
      <c r="AL33" s="62"/>
      <c r="AM33" s="57">
        <v>2017</v>
      </c>
      <c r="AN33" s="45">
        <f>AD67/AD55-1</f>
        <v>2.2445241441084729E-3</v>
      </c>
      <c r="AO33" s="45">
        <f t="shared" ref="AO33:AU33" si="10">AE67/AE55-1</f>
        <v>1.0524282092168269E-2</v>
      </c>
      <c r="AP33" s="45">
        <f t="shared" si="10"/>
        <v>0.18944717590735483</v>
      </c>
      <c r="AQ33" s="45">
        <f t="shared" si="10"/>
        <v>-7.0227022397117644E-2</v>
      </c>
      <c r="AR33" s="45">
        <f t="shared" si="10"/>
        <v>-2.3135239186286127E-2</v>
      </c>
      <c r="AS33" s="45">
        <f t="shared" si="10"/>
        <v>7.3192225784538545E-2</v>
      </c>
      <c r="AT33" s="45">
        <f t="shared" si="10"/>
        <v>3.9232816537229542E-2</v>
      </c>
      <c r="AU33" s="45">
        <f t="shared" si="10"/>
        <v>-4.7249623568606069E-2</v>
      </c>
      <c r="AV33" s="45"/>
      <c r="AW33" s="44"/>
      <c r="AX33" s="44"/>
      <c r="AY33" s="44"/>
      <c r="BA33" s="48"/>
      <c r="BB33" s="48"/>
      <c r="BC33" s="48"/>
      <c r="BD33" s="48"/>
      <c r="BE33" s="48"/>
      <c r="BF33" s="48"/>
    </row>
    <row r="34" spans="1:58" customFormat="1" hidden="1" x14ac:dyDescent="0.3">
      <c r="A34" s="32">
        <v>35065</v>
      </c>
      <c r="B34" s="11" t="s">
        <v>44</v>
      </c>
      <c r="C34" s="11" t="s">
        <v>44</v>
      </c>
      <c r="D34" s="11" t="s">
        <v>44</v>
      </c>
      <c r="E34" s="11">
        <v>1942288</v>
      </c>
      <c r="F34" s="11">
        <v>2662276</v>
      </c>
      <c r="G34" s="11" t="s">
        <v>44</v>
      </c>
      <c r="H34" s="11" t="s">
        <v>44</v>
      </c>
      <c r="I34" s="11" t="s">
        <v>44</v>
      </c>
      <c r="J34" s="11" t="s">
        <v>44</v>
      </c>
      <c r="K34" s="11" t="s">
        <v>44</v>
      </c>
      <c r="L34" s="11" t="s">
        <v>44</v>
      </c>
      <c r="M34" s="11" t="s">
        <v>44</v>
      </c>
      <c r="N34" s="24"/>
      <c r="O34" s="32">
        <v>35065</v>
      </c>
      <c r="P34" s="11" t="str">
        <f>IF(B34="N/E","N/E",B34*100/'Banca Comercial '!$BO34)</f>
        <v>N/E</v>
      </c>
      <c r="Q34" s="11" t="str">
        <f>IF(C34="N/E","N/E",C34*100/'Banca Comercial '!$BO34)</f>
        <v>N/E</v>
      </c>
      <c r="R34" s="11" t="str">
        <f>IF(D34="N/E","N/E",D34*100/'Banca Comercial '!$BO34)</f>
        <v>N/E</v>
      </c>
      <c r="S34" s="11">
        <f>IF(E34="N/E","N/E",E34*100/'Banca Comercial '!$BO34)</f>
        <v>8943943.422635315</v>
      </c>
      <c r="T34" s="11">
        <f>IF(F34="N/E","N/E",F34*100/'Banca Comercial '!$BO34)</f>
        <v>12259379.617976252</v>
      </c>
      <c r="U34" s="11" t="str">
        <f>IF(G34="N/E","N/E",G34*100/'Banca Comercial '!$BO34)</f>
        <v>N/E</v>
      </c>
      <c r="V34" s="11" t="str">
        <f>IF(H34="N/E","N/E",H34*100/'Banca Comercial '!$BO34)</f>
        <v>N/E</v>
      </c>
      <c r="W34" s="11" t="str">
        <f>IF(I34="N/E","N/E",I34*100/'Banca Comercial '!$BO34)</f>
        <v>N/E</v>
      </c>
      <c r="X34" s="11" t="str">
        <f>IF(J34="N/E","N/E",J34*100/'Banca Comercial '!$BO34)</f>
        <v>N/E</v>
      </c>
      <c r="Y34" s="11" t="str">
        <f>IF(K34="N/E","N/E",K34*100/'Banca Comercial '!$BO34)</f>
        <v>N/E</v>
      </c>
      <c r="Z34" s="11" t="str">
        <f>IF(L34="N/E","N/E",L34*100/'Banca Comercial '!$BO34)</f>
        <v>N/E</v>
      </c>
      <c r="AA34" s="11" t="str">
        <f>IF(M34="N/E","N/E",M34*100/'Banca Comercial '!$BO34)</f>
        <v>N/E</v>
      </c>
      <c r="AC34" s="46">
        <v>42064</v>
      </c>
      <c r="AD34" s="61">
        <f t="shared" si="4"/>
        <v>1427.165053593365</v>
      </c>
      <c r="AE34" s="61">
        <f t="shared" si="5"/>
        <v>442.34086704220397</v>
      </c>
      <c r="AF34" s="61">
        <f t="shared" si="0"/>
        <v>28.012687005402451</v>
      </c>
      <c r="AG34" s="61">
        <f t="shared" si="1"/>
        <v>15.435132422915128</v>
      </c>
      <c r="AH34" s="61">
        <f t="shared" si="2"/>
        <v>294.94334167036425</v>
      </c>
      <c r="AI34" s="61">
        <f t="shared" si="6"/>
        <v>103.94970594352206</v>
      </c>
      <c r="AJ34" s="61">
        <f t="shared" si="7"/>
        <v>174.06166735883264</v>
      </c>
      <c r="AK34" s="61">
        <f t="shared" si="8"/>
        <v>534.01001952808394</v>
      </c>
      <c r="AL34" s="62"/>
      <c r="AM34" s="57">
        <v>2018</v>
      </c>
      <c r="AN34" s="45">
        <f>AD79/AD67-1</f>
        <v>3.3967784306551341E-2</v>
      </c>
      <c r="AO34" s="45">
        <f t="shared" ref="AO34:AU34" si="11">AE79/AE67-1</f>
        <v>6.2536575746852785E-2</v>
      </c>
      <c r="AP34" s="45">
        <f t="shared" si="11"/>
        <v>-1.059069363806775E-2</v>
      </c>
      <c r="AQ34" s="45">
        <f t="shared" si="11"/>
        <v>-5.1740820989557235E-2</v>
      </c>
      <c r="AR34" s="45">
        <f t="shared" si="11"/>
        <v>8.6688465540784021E-2</v>
      </c>
      <c r="AS34" s="45">
        <f t="shared" si="11"/>
        <v>2.9544883091788821E-2</v>
      </c>
      <c r="AT34" s="45">
        <f t="shared" si="11"/>
        <v>0.16180078592640768</v>
      </c>
      <c r="AU34" s="45">
        <f t="shared" si="11"/>
        <v>-6.2047290135339717E-3</v>
      </c>
      <c r="AV34" s="45"/>
      <c r="AW34" s="44"/>
      <c r="AX34" s="44"/>
      <c r="AY34" s="44"/>
      <c r="BA34" s="48"/>
      <c r="BB34" s="48"/>
      <c r="BC34" s="48"/>
      <c r="BD34" s="48"/>
      <c r="BE34" s="48"/>
      <c r="BF34" s="48"/>
    </row>
    <row r="35" spans="1:58" customFormat="1" hidden="1" x14ac:dyDescent="0.3">
      <c r="A35" s="33">
        <v>35096</v>
      </c>
      <c r="B35" s="11" t="s">
        <v>44</v>
      </c>
      <c r="C35" s="11" t="s">
        <v>44</v>
      </c>
      <c r="D35" s="11" t="s">
        <v>44</v>
      </c>
      <c r="E35" s="11">
        <v>1979238</v>
      </c>
      <c r="F35" s="11">
        <v>2685416</v>
      </c>
      <c r="G35" s="11" t="s">
        <v>44</v>
      </c>
      <c r="H35" s="11" t="s">
        <v>44</v>
      </c>
      <c r="I35" s="11" t="s">
        <v>44</v>
      </c>
      <c r="J35" s="11" t="s">
        <v>44</v>
      </c>
      <c r="K35" s="11" t="s">
        <v>44</v>
      </c>
      <c r="L35" s="11" t="s">
        <v>44</v>
      </c>
      <c r="M35" s="11" t="s">
        <v>44</v>
      </c>
      <c r="N35" s="24"/>
      <c r="O35" s="33">
        <v>35096</v>
      </c>
      <c r="P35" s="11" t="str">
        <f>IF(B35="N/E","N/E",B35*100/'Banca Comercial '!$BO35)</f>
        <v>N/E</v>
      </c>
      <c r="Q35" s="11" t="str">
        <f>IF(C35="N/E","N/E",C35*100/'Banca Comercial '!$BO35)</f>
        <v>N/E</v>
      </c>
      <c r="R35" s="11" t="str">
        <f>IF(D35="N/E","N/E",D35*100/'Banca Comercial '!$BO35)</f>
        <v>N/E</v>
      </c>
      <c r="S35" s="11">
        <f>IF(E35="N/E","N/E",E35*100/'Banca Comercial '!$BO35)</f>
        <v>8906224.5501033701</v>
      </c>
      <c r="T35" s="11">
        <f>IF(F35="N/E","N/E",F35*100/'Banca Comercial '!$BO35)</f>
        <v>12083901.939251566</v>
      </c>
      <c r="U35" s="11" t="str">
        <f>IF(G35="N/E","N/E",G35*100/'Banca Comercial '!$BO35)</f>
        <v>N/E</v>
      </c>
      <c r="V35" s="11" t="str">
        <f>IF(H35="N/E","N/E",H35*100/'Banca Comercial '!$BO35)</f>
        <v>N/E</v>
      </c>
      <c r="W35" s="11" t="str">
        <f>IF(I35="N/E","N/E",I35*100/'Banca Comercial '!$BO35)</f>
        <v>N/E</v>
      </c>
      <c r="X35" s="11" t="str">
        <f>IF(J35="N/E","N/E",J35*100/'Banca Comercial '!$BO35)</f>
        <v>N/E</v>
      </c>
      <c r="Y35" s="11" t="str">
        <f>IF(K35="N/E","N/E",K35*100/'Banca Comercial '!$BO35)</f>
        <v>N/E</v>
      </c>
      <c r="Z35" s="11" t="str">
        <f>IF(L35="N/E","N/E",L35*100/'Banca Comercial '!$BO35)</f>
        <v>N/E</v>
      </c>
      <c r="AA35" s="11" t="str">
        <f>IF(M35="N/E","N/E",M35*100/'Banca Comercial '!$BO35)</f>
        <v>N/E</v>
      </c>
      <c r="AC35" s="46">
        <v>42095</v>
      </c>
      <c r="AD35" s="61">
        <f t="shared" si="4"/>
        <v>1429.5460540503711</v>
      </c>
      <c r="AE35" s="61">
        <f t="shared" si="5"/>
        <v>448.87931715528737</v>
      </c>
      <c r="AF35" s="61">
        <f t="shared" si="0"/>
        <v>29.419836298267899</v>
      </c>
      <c r="AG35" s="61">
        <f t="shared" si="1"/>
        <v>15.464756506807936</v>
      </c>
      <c r="AH35" s="61">
        <f t="shared" si="2"/>
        <v>303.73763813592166</v>
      </c>
      <c r="AI35" s="61">
        <f t="shared" si="6"/>
        <v>100.25708621428988</v>
      </c>
      <c r="AJ35" s="61">
        <f t="shared" si="7"/>
        <v>174.5705874685826</v>
      </c>
      <c r="AK35" s="61">
        <f t="shared" si="8"/>
        <v>544.94645485186913</v>
      </c>
      <c r="AL35" s="62"/>
      <c r="AM35" s="57">
        <v>2019</v>
      </c>
      <c r="AN35" s="45">
        <f>AD91/AD79-1</f>
        <v>-3.3348995066860621E-2</v>
      </c>
      <c r="AO35" s="45">
        <f t="shared" ref="AO35:AU35" si="12">AE91/AE79-1</f>
        <v>-5.2432132282449362E-2</v>
      </c>
      <c r="AP35" s="45">
        <f t="shared" si="12"/>
        <v>3.7984760695631614E-2</v>
      </c>
      <c r="AQ35" s="45">
        <f t="shared" si="12"/>
        <v>-6.2371878954992965E-2</v>
      </c>
      <c r="AR35" s="45">
        <f t="shared" si="12"/>
        <v>-1.4786139855562652E-2</v>
      </c>
      <c r="AS35" s="45">
        <f t="shared" si="12"/>
        <v>-0.19243683843557369</v>
      </c>
      <c r="AT35" s="45">
        <f t="shared" si="12"/>
        <v>1.7945335037959254E-2</v>
      </c>
      <c r="AU35" s="45">
        <f t="shared" si="12"/>
        <v>1.8720074684397403E-2</v>
      </c>
      <c r="AV35" s="45"/>
      <c r="AW35" s="44"/>
      <c r="AX35" s="44"/>
      <c r="AY35" s="44"/>
      <c r="BA35" s="48"/>
      <c r="BB35" s="48"/>
      <c r="BC35" s="48"/>
      <c r="BD35" s="48"/>
      <c r="BE35" s="48"/>
      <c r="BF35" s="48"/>
    </row>
    <row r="36" spans="1:58" customFormat="1" hidden="1" x14ac:dyDescent="0.3">
      <c r="A36" s="34">
        <v>35125</v>
      </c>
      <c r="B36" s="11" t="s">
        <v>44</v>
      </c>
      <c r="C36" s="11" t="s">
        <v>44</v>
      </c>
      <c r="D36" s="11" t="s">
        <v>44</v>
      </c>
      <c r="E36" s="11">
        <v>2052443</v>
      </c>
      <c r="F36" s="11">
        <v>2727410</v>
      </c>
      <c r="G36" s="11" t="s">
        <v>44</v>
      </c>
      <c r="H36" s="11" t="s">
        <v>44</v>
      </c>
      <c r="I36" s="11" t="s">
        <v>44</v>
      </c>
      <c r="J36" s="11" t="s">
        <v>44</v>
      </c>
      <c r="K36" s="11" t="s">
        <v>44</v>
      </c>
      <c r="L36" s="11" t="s">
        <v>44</v>
      </c>
      <c r="M36" s="11" t="s">
        <v>44</v>
      </c>
      <c r="N36" s="24"/>
      <c r="O36" s="34">
        <v>35125</v>
      </c>
      <c r="P36" s="11" t="str">
        <f>IF(B36="N/E","N/E",B36*100/'Banca Comercial '!$BO36)</f>
        <v>N/E</v>
      </c>
      <c r="Q36" s="11" t="str">
        <f>IF(C36="N/E","N/E",C36*100/'Banca Comercial '!$BO36)</f>
        <v>N/E</v>
      </c>
      <c r="R36" s="11" t="str">
        <f>IF(D36="N/E","N/E",D36*100/'Banca Comercial '!$BO36)</f>
        <v>N/E</v>
      </c>
      <c r="S36" s="11">
        <f>IF(E36="N/E","N/E",E36*100/'Banca Comercial '!$BO36)</f>
        <v>9036701.7982013468</v>
      </c>
      <c r="T36" s="11">
        <f>IF(F36="N/E","N/E",F36*100/'Banca Comercial '!$BO36)</f>
        <v>12008514.171371549</v>
      </c>
      <c r="U36" s="11" t="str">
        <f>IF(G36="N/E","N/E",G36*100/'Banca Comercial '!$BO36)</f>
        <v>N/E</v>
      </c>
      <c r="V36" s="11" t="str">
        <f>IF(H36="N/E","N/E",H36*100/'Banca Comercial '!$BO36)</f>
        <v>N/E</v>
      </c>
      <c r="W36" s="11" t="str">
        <f>IF(I36="N/E","N/E",I36*100/'Banca Comercial '!$BO36)</f>
        <v>N/E</v>
      </c>
      <c r="X36" s="11" t="str">
        <f>IF(J36="N/E","N/E",J36*100/'Banca Comercial '!$BO36)</f>
        <v>N/E</v>
      </c>
      <c r="Y36" s="11" t="str">
        <f>IF(K36="N/E","N/E",K36*100/'Banca Comercial '!$BO36)</f>
        <v>N/E</v>
      </c>
      <c r="Z36" s="11" t="str">
        <f>IF(L36="N/E","N/E",L36*100/'Banca Comercial '!$BO36)</f>
        <v>N/E</v>
      </c>
      <c r="AA36" s="11" t="str">
        <f>IF(M36="N/E","N/E",M36*100/'Banca Comercial '!$BO36)</f>
        <v>N/E</v>
      </c>
      <c r="AC36" s="46">
        <v>42125</v>
      </c>
      <c r="AD36" s="61">
        <f>P266/$AG$29</f>
        <v>1442.2878876293667</v>
      </c>
      <c r="AE36" s="61">
        <f t="shared" si="5"/>
        <v>456.48836078753953</v>
      </c>
      <c r="AF36" s="61">
        <f t="shared" si="0"/>
        <v>30.756591495596176</v>
      </c>
      <c r="AG36" s="61">
        <f t="shared" si="1"/>
        <v>15.612213529957893</v>
      </c>
      <c r="AH36" s="61">
        <f t="shared" si="2"/>
        <v>308.81764762658213</v>
      </c>
      <c r="AI36" s="61">
        <f t="shared" si="6"/>
        <v>101.30190813540334</v>
      </c>
      <c r="AJ36" s="61">
        <f t="shared" si="7"/>
        <v>175.00723984362133</v>
      </c>
      <c r="AK36" s="61">
        <f t="shared" si="8"/>
        <v>554.60511568373806</v>
      </c>
      <c r="AL36" s="62"/>
      <c r="AM36" s="57">
        <v>2020</v>
      </c>
      <c r="AN36" s="45">
        <f>AD103/AD91-1</f>
        <v>3.920009472762187E-2</v>
      </c>
      <c r="AO36" s="45">
        <f t="shared" ref="AO36:AT36" si="13">AE103/AE91-1</f>
        <v>3.0333094386916004E-2</v>
      </c>
      <c r="AP36" s="45">
        <f t="shared" si="13"/>
        <v>-1.6189982652389467E-2</v>
      </c>
      <c r="AQ36" s="45">
        <f t="shared" si="13"/>
        <v>-6.5777398855061509E-2</v>
      </c>
      <c r="AR36" s="45">
        <f t="shared" si="13"/>
        <v>7.0482867830670815E-2</v>
      </c>
      <c r="AS36" s="45">
        <f t="shared" si="13"/>
        <v>-8.7190827507674706E-2</v>
      </c>
      <c r="AT36" s="45">
        <f t="shared" si="13"/>
        <v>9.3197932970895625E-2</v>
      </c>
      <c r="AU36" s="45">
        <f>AK103/AK91-1</f>
        <v>5.8662348076369275E-2</v>
      </c>
      <c r="AV36" s="45"/>
      <c r="AW36" s="44"/>
      <c r="AX36" s="44"/>
      <c r="AY36" s="44"/>
      <c r="BA36" s="48"/>
      <c r="BB36" s="48"/>
      <c r="BC36" s="48"/>
      <c r="BD36" s="48"/>
      <c r="BE36" s="48"/>
      <c r="BF36" s="48"/>
    </row>
    <row r="37" spans="1:58" customFormat="1" hidden="1" x14ac:dyDescent="0.3">
      <c r="A37" s="35">
        <v>35156</v>
      </c>
      <c r="B37" s="11" t="s">
        <v>44</v>
      </c>
      <c r="C37" s="11" t="s">
        <v>44</v>
      </c>
      <c r="D37" s="11" t="s">
        <v>44</v>
      </c>
      <c r="E37" s="11">
        <v>2096536</v>
      </c>
      <c r="F37" s="11">
        <v>2774563</v>
      </c>
      <c r="G37" s="11" t="s">
        <v>44</v>
      </c>
      <c r="H37" s="11" t="s">
        <v>44</v>
      </c>
      <c r="I37" s="11" t="s">
        <v>44</v>
      </c>
      <c r="J37" s="11" t="s">
        <v>44</v>
      </c>
      <c r="K37" s="11" t="s">
        <v>44</v>
      </c>
      <c r="L37" s="11" t="s">
        <v>44</v>
      </c>
      <c r="M37" s="11" t="s">
        <v>44</v>
      </c>
      <c r="N37" s="24"/>
      <c r="O37" s="35">
        <v>35156</v>
      </c>
      <c r="P37" s="11" t="str">
        <f>IF(B37="N/E","N/E",B37*100/'Banca Comercial '!$BO37)</f>
        <v>N/E</v>
      </c>
      <c r="Q37" s="11" t="str">
        <f>IF(C37="N/E","N/E",C37*100/'Banca Comercial '!$BO37)</f>
        <v>N/E</v>
      </c>
      <c r="R37" s="11" t="str">
        <f>IF(D37="N/E","N/E",D37*100/'Banca Comercial '!$BO37)</f>
        <v>N/E</v>
      </c>
      <c r="S37" s="11">
        <f>IF(E37="N/E","N/E",E37*100/'Banca Comercial '!$BO37)</f>
        <v>8975683.3946707211</v>
      </c>
      <c r="T37" s="11">
        <f>IF(F37="N/E","N/E",F37*100/'Banca Comercial '!$BO37)</f>
        <v>11878450.475721752</v>
      </c>
      <c r="U37" s="11" t="str">
        <f>IF(G37="N/E","N/E",G37*100/'Banca Comercial '!$BO37)</f>
        <v>N/E</v>
      </c>
      <c r="V37" s="11" t="str">
        <f>IF(H37="N/E","N/E",H37*100/'Banca Comercial '!$BO37)</f>
        <v>N/E</v>
      </c>
      <c r="W37" s="11" t="str">
        <f>IF(I37="N/E","N/E",I37*100/'Banca Comercial '!$BO37)</f>
        <v>N/E</v>
      </c>
      <c r="X37" s="11" t="str">
        <f>IF(J37="N/E","N/E",J37*100/'Banca Comercial '!$BO37)</f>
        <v>N/E</v>
      </c>
      <c r="Y37" s="11" t="str">
        <f>IF(K37="N/E","N/E",K37*100/'Banca Comercial '!$BO37)</f>
        <v>N/E</v>
      </c>
      <c r="Z37" s="11" t="str">
        <f>IF(L37="N/E","N/E",L37*100/'Banca Comercial '!$BO37)</f>
        <v>N/E</v>
      </c>
      <c r="AA37" s="11" t="str">
        <f>IF(M37="N/E","N/E",M37*100/'Banca Comercial '!$BO37)</f>
        <v>N/E</v>
      </c>
      <c r="AC37" s="46">
        <v>42156</v>
      </c>
      <c r="AD37" s="61">
        <f t="shared" si="4"/>
        <v>1445.6546160595028</v>
      </c>
      <c r="AE37" s="61">
        <f t="shared" si="5"/>
        <v>460.44617759889815</v>
      </c>
      <c r="AF37" s="61">
        <f t="shared" si="0"/>
        <v>30.71405623743788</v>
      </c>
      <c r="AG37" s="61">
        <f t="shared" si="1"/>
        <v>15.549902546468665</v>
      </c>
      <c r="AH37" s="61">
        <f t="shared" si="2"/>
        <v>313.99967073416781</v>
      </c>
      <c r="AI37" s="61">
        <f t="shared" si="6"/>
        <v>100.18254808082384</v>
      </c>
      <c r="AJ37" s="61">
        <f t="shared" si="7"/>
        <v>173.66415028447844</v>
      </c>
      <c r="AK37" s="61">
        <f t="shared" si="8"/>
        <v>554.01385862205723</v>
      </c>
      <c r="AL37" s="62"/>
      <c r="AM37" s="56" t="s">
        <v>129</v>
      </c>
      <c r="AN37" s="71">
        <f>AVERAGE(AN31:AN35)</f>
        <v>3.7466087517260507E-2</v>
      </c>
      <c r="AO37" s="71">
        <f t="shared" ref="AO37:AU37" si="14">AVERAGE(AO31:AO35)</f>
        <v>6.7854064937193106E-2</v>
      </c>
      <c r="AP37" s="71">
        <f t="shared" si="14"/>
        <v>0.12145924533958116</v>
      </c>
      <c r="AQ37" s="71">
        <f t="shared" si="14"/>
        <v>-2.452216292452216E-2</v>
      </c>
      <c r="AR37" s="71">
        <f t="shared" si="14"/>
        <v>8.390813912806358E-2</v>
      </c>
      <c r="AS37" s="71">
        <f t="shared" si="14"/>
        <v>2.564623175377969E-2</v>
      </c>
      <c r="AT37" s="71">
        <f t="shared" si="14"/>
        <v>4.6319247042148737E-2</v>
      </c>
      <c r="AU37" s="71">
        <f t="shared" si="14"/>
        <v>3.3869008922482638E-2</v>
      </c>
      <c r="AV37" s="44"/>
      <c r="AW37" s="44"/>
      <c r="AX37" s="44"/>
      <c r="AY37" s="44"/>
      <c r="BA37" s="48"/>
      <c r="BB37" s="48"/>
      <c r="BC37" s="48"/>
      <c r="BD37" s="48"/>
      <c r="BE37" s="48"/>
      <c r="BF37" s="48"/>
    </row>
    <row r="38" spans="1:58" customFormat="1" hidden="1" x14ac:dyDescent="0.3">
      <c r="A38" s="36">
        <v>35186</v>
      </c>
      <c r="B38" s="11" t="s">
        <v>44</v>
      </c>
      <c r="C38" s="11" t="s">
        <v>44</v>
      </c>
      <c r="D38" s="11" t="s">
        <v>44</v>
      </c>
      <c r="E38" s="11">
        <v>2118144</v>
      </c>
      <c r="F38" s="11">
        <v>2804628</v>
      </c>
      <c r="G38" s="11" t="s">
        <v>44</v>
      </c>
      <c r="H38" s="11" t="s">
        <v>44</v>
      </c>
      <c r="I38" s="11" t="s">
        <v>44</v>
      </c>
      <c r="J38" s="11" t="s">
        <v>44</v>
      </c>
      <c r="K38" s="11" t="s">
        <v>44</v>
      </c>
      <c r="L38" s="11" t="s">
        <v>44</v>
      </c>
      <c r="M38" s="11" t="s">
        <v>44</v>
      </c>
      <c r="N38" s="24"/>
      <c r="O38" s="36">
        <v>35186</v>
      </c>
      <c r="P38" s="11" t="str">
        <f>IF(B38="N/E","N/E",B38*100/'Banca Comercial '!$BO38)</f>
        <v>N/E</v>
      </c>
      <c r="Q38" s="11" t="str">
        <f>IF(C38="N/E","N/E",C38*100/'Banca Comercial '!$BO38)</f>
        <v>N/E</v>
      </c>
      <c r="R38" s="11" t="str">
        <f>IF(D38="N/E","N/E",D38*100/'Banca Comercial '!$BO38)</f>
        <v>N/E</v>
      </c>
      <c r="S38" s="11">
        <f>IF(E38="N/E","N/E",E38*100/'Banca Comercial '!$BO38)</f>
        <v>8905859.5376230646</v>
      </c>
      <c r="T38" s="11">
        <f>IF(F38="N/E","N/E",F38*100/'Banca Comercial '!$BO38)</f>
        <v>11792221.408593893</v>
      </c>
      <c r="U38" s="11" t="str">
        <f>IF(G38="N/E","N/E",G38*100/'Banca Comercial '!$BO38)</f>
        <v>N/E</v>
      </c>
      <c r="V38" s="11" t="str">
        <f>IF(H38="N/E","N/E",H38*100/'Banca Comercial '!$BO38)</f>
        <v>N/E</v>
      </c>
      <c r="W38" s="11" t="str">
        <f>IF(I38="N/E","N/E",I38*100/'Banca Comercial '!$BO38)</f>
        <v>N/E</v>
      </c>
      <c r="X38" s="11" t="str">
        <f>IF(J38="N/E","N/E",J38*100/'Banca Comercial '!$BO38)</f>
        <v>N/E</v>
      </c>
      <c r="Y38" s="11" t="str">
        <f>IF(K38="N/E","N/E",K38*100/'Banca Comercial '!$BO38)</f>
        <v>N/E</v>
      </c>
      <c r="Z38" s="11" t="str">
        <f>IF(L38="N/E","N/E",L38*100/'Banca Comercial '!$BO38)</f>
        <v>N/E</v>
      </c>
      <c r="AA38" s="11" t="str">
        <f>IF(M38="N/E","N/E",M38*100/'Banca Comercial '!$BO38)</f>
        <v>N/E</v>
      </c>
      <c r="AC38" s="46">
        <v>42186</v>
      </c>
      <c r="AD38" s="61">
        <f t="shared" si="4"/>
        <v>1463.0885511134582</v>
      </c>
      <c r="AE38" s="61">
        <f t="shared" si="5"/>
        <v>467.500671371154</v>
      </c>
      <c r="AF38" s="61">
        <f t="shared" si="0"/>
        <v>31.624415157950143</v>
      </c>
      <c r="AG38" s="61">
        <f t="shared" si="1"/>
        <v>15.559900916451726</v>
      </c>
      <c r="AH38" s="61">
        <f t="shared" si="2"/>
        <v>320.23324341300327</v>
      </c>
      <c r="AI38" s="61">
        <f t="shared" si="6"/>
        <v>100.08311188374891</v>
      </c>
      <c r="AJ38" s="61">
        <f t="shared" si="7"/>
        <v>178.21170456364348</v>
      </c>
      <c r="AK38" s="61">
        <f t="shared" si="8"/>
        <v>568.50406205054014</v>
      </c>
      <c r="AL38" s="62"/>
      <c r="AM38" s="56"/>
      <c r="AU38" s="58"/>
      <c r="AV38" s="44"/>
      <c r="AW38" s="44"/>
      <c r="AX38" s="44"/>
      <c r="AY38" s="44"/>
      <c r="BA38" s="48"/>
      <c r="BB38" s="48"/>
      <c r="BC38" s="48"/>
      <c r="BD38" s="48"/>
      <c r="BE38" s="48"/>
      <c r="BF38" s="48"/>
    </row>
    <row r="39" spans="1:58" customFormat="1" hidden="1" x14ac:dyDescent="0.3">
      <c r="A39" s="37">
        <v>35217</v>
      </c>
      <c r="B39" s="11" t="s">
        <v>44</v>
      </c>
      <c r="C39" s="11" t="s">
        <v>44</v>
      </c>
      <c r="D39" s="11" t="s">
        <v>44</v>
      </c>
      <c r="E39" s="11">
        <v>2171887</v>
      </c>
      <c r="F39" s="11">
        <v>2842419</v>
      </c>
      <c r="G39" s="11" t="s">
        <v>44</v>
      </c>
      <c r="H39" s="11" t="s">
        <v>44</v>
      </c>
      <c r="I39" s="11" t="s">
        <v>44</v>
      </c>
      <c r="J39" s="11" t="s">
        <v>44</v>
      </c>
      <c r="K39" s="11" t="s">
        <v>44</v>
      </c>
      <c r="L39" s="11" t="s">
        <v>44</v>
      </c>
      <c r="M39" s="11" t="s">
        <v>44</v>
      </c>
      <c r="N39" s="24"/>
      <c r="O39" s="37">
        <v>35217</v>
      </c>
      <c r="P39" s="11" t="str">
        <f>IF(B39="N/E","N/E",B39*100/'Banca Comercial '!$BO39)</f>
        <v>N/E</v>
      </c>
      <c r="Q39" s="11" t="str">
        <f>IF(C39="N/E","N/E",C39*100/'Banca Comercial '!$BO39)</f>
        <v>N/E</v>
      </c>
      <c r="R39" s="11" t="str">
        <f>IF(D39="N/E","N/E",D39*100/'Banca Comercial '!$BO39)</f>
        <v>N/E</v>
      </c>
      <c r="S39" s="11">
        <f>IF(E39="N/E","N/E",E39*100/'Banca Comercial '!$BO39)</f>
        <v>8985508.5681765173</v>
      </c>
      <c r="T39" s="11">
        <f>IF(F39="N/E","N/E",F39*100/'Banca Comercial '!$BO39)</f>
        <v>11759626.665129323</v>
      </c>
      <c r="U39" s="11" t="str">
        <f>IF(G39="N/E","N/E",G39*100/'Banca Comercial '!$BO39)</f>
        <v>N/E</v>
      </c>
      <c r="V39" s="11" t="str">
        <f>IF(H39="N/E","N/E",H39*100/'Banca Comercial '!$BO39)</f>
        <v>N/E</v>
      </c>
      <c r="W39" s="11" t="str">
        <f>IF(I39="N/E","N/E",I39*100/'Banca Comercial '!$BO39)</f>
        <v>N/E</v>
      </c>
      <c r="X39" s="11" t="str">
        <f>IF(J39="N/E","N/E",J39*100/'Banca Comercial '!$BO39)</f>
        <v>N/E</v>
      </c>
      <c r="Y39" s="11" t="str">
        <f>IF(K39="N/E","N/E",K39*100/'Banca Comercial '!$BO39)</f>
        <v>N/E</v>
      </c>
      <c r="Z39" s="11" t="str">
        <f>IF(L39="N/E","N/E",L39*100/'Banca Comercial '!$BO39)</f>
        <v>N/E</v>
      </c>
      <c r="AA39" s="11" t="str">
        <f>IF(M39="N/E","N/E",M39*100/'Banca Comercial '!$BO39)</f>
        <v>N/E</v>
      </c>
      <c r="AC39" s="46">
        <v>42217</v>
      </c>
      <c r="AD39" s="61">
        <f t="shared" si="4"/>
        <v>1471.3560513433961</v>
      </c>
      <c r="AE39" s="61">
        <f t="shared" si="5"/>
        <v>476.50346456005792</v>
      </c>
      <c r="AF39" s="61">
        <f t="shared" si="0"/>
        <v>32.521799240090417</v>
      </c>
      <c r="AG39" s="61">
        <f t="shared" si="1"/>
        <v>15.568534552551547</v>
      </c>
      <c r="AH39" s="61">
        <f t="shared" si="2"/>
        <v>327.36157080155965</v>
      </c>
      <c r="AI39" s="61">
        <f t="shared" si="6"/>
        <v>101.05155996585638</v>
      </c>
      <c r="AJ39" s="61">
        <f t="shared" si="7"/>
        <v>177.06027435909971</v>
      </c>
      <c r="AK39" s="61">
        <f t="shared" si="8"/>
        <v>564.28894826283704</v>
      </c>
      <c r="AL39" s="62"/>
      <c r="AM39" s="56"/>
      <c r="AU39" s="58"/>
      <c r="AV39" s="44"/>
      <c r="AW39" s="44"/>
      <c r="AX39" s="44"/>
      <c r="AY39" s="44"/>
      <c r="BA39" s="48"/>
      <c r="BB39" s="48"/>
      <c r="BC39" s="48"/>
      <c r="BD39" s="48"/>
      <c r="BE39" s="48"/>
      <c r="BF39" s="48"/>
    </row>
    <row r="40" spans="1:58" customFormat="1" hidden="1" x14ac:dyDescent="0.3">
      <c r="A40" s="38">
        <v>35247</v>
      </c>
      <c r="B40" s="11" t="s">
        <v>44</v>
      </c>
      <c r="C40" s="11" t="s">
        <v>44</v>
      </c>
      <c r="D40" s="11" t="s">
        <v>44</v>
      </c>
      <c r="E40" s="11">
        <v>2194663</v>
      </c>
      <c r="F40" s="11">
        <v>2880785</v>
      </c>
      <c r="G40" s="11" t="s">
        <v>44</v>
      </c>
      <c r="H40" s="11" t="s">
        <v>44</v>
      </c>
      <c r="I40" s="11" t="s">
        <v>44</v>
      </c>
      <c r="J40" s="11" t="s">
        <v>44</v>
      </c>
      <c r="K40" s="11" t="s">
        <v>44</v>
      </c>
      <c r="L40" s="11" t="s">
        <v>44</v>
      </c>
      <c r="M40" s="11" t="s">
        <v>44</v>
      </c>
      <c r="N40" s="24"/>
      <c r="O40" s="38">
        <v>35247</v>
      </c>
      <c r="P40" s="11" t="str">
        <f>IF(B40="N/E","N/E",B40*100/'Banca Comercial '!$BO40)</f>
        <v>N/E</v>
      </c>
      <c r="Q40" s="11" t="str">
        <f>IF(C40="N/E","N/E",C40*100/'Banca Comercial '!$BO40)</f>
        <v>N/E</v>
      </c>
      <c r="R40" s="11" t="str">
        <f>IF(D40="N/E","N/E",D40*100/'Banca Comercial '!$BO40)</f>
        <v>N/E</v>
      </c>
      <c r="S40" s="11">
        <f>IF(E40="N/E","N/E",E40*100/'Banca Comercial '!$BO40)</f>
        <v>8952474.5049852058</v>
      </c>
      <c r="T40" s="11">
        <f>IF(F40="N/E","N/E",F40*100/'Banca Comercial '!$BO40)</f>
        <v>11751304.99162915</v>
      </c>
      <c r="U40" s="11" t="str">
        <f>IF(G40="N/E","N/E",G40*100/'Banca Comercial '!$BO40)</f>
        <v>N/E</v>
      </c>
      <c r="V40" s="11" t="str">
        <f>IF(H40="N/E","N/E",H40*100/'Banca Comercial '!$BO40)</f>
        <v>N/E</v>
      </c>
      <c r="W40" s="11" t="str">
        <f>IF(I40="N/E","N/E",I40*100/'Banca Comercial '!$BO40)</f>
        <v>N/E</v>
      </c>
      <c r="X40" s="11" t="str">
        <f>IF(J40="N/E","N/E",J40*100/'Banca Comercial '!$BO40)</f>
        <v>N/E</v>
      </c>
      <c r="Y40" s="11" t="str">
        <f>IF(K40="N/E","N/E",K40*100/'Banca Comercial '!$BO40)</f>
        <v>N/E</v>
      </c>
      <c r="Z40" s="11" t="str">
        <f>IF(L40="N/E","N/E",L40*100/'Banca Comercial '!$BO40)</f>
        <v>N/E</v>
      </c>
      <c r="AA40" s="11" t="str">
        <f>IF(M40="N/E","N/E",M40*100/'Banca Comercial '!$BO40)</f>
        <v>N/E</v>
      </c>
      <c r="AC40" s="46">
        <v>42248</v>
      </c>
      <c r="AD40" s="61">
        <f t="shared" si="4"/>
        <v>1471.4945720121971</v>
      </c>
      <c r="AE40" s="61">
        <f t="shared" si="5"/>
        <v>479.11042019616576</v>
      </c>
      <c r="AF40" s="61">
        <f t="shared" si="0"/>
        <v>33.178404419028034</v>
      </c>
      <c r="AG40" s="61">
        <f t="shared" si="1"/>
        <v>15.532358264676441</v>
      </c>
      <c r="AH40" s="61">
        <f t="shared" si="2"/>
        <v>330.38703359903957</v>
      </c>
      <c r="AI40" s="61">
        <f t="shared" si="6"/>
        <v>100.01262391342169</v>
      </c>
      <c r="AJ40" s="61">
        <f t="shared" si="7"/>
        <v>175.10388269444744</v>
      </c>
      <c r="AK40" s="61">
        <f t="shared" si="8"/>
        <v>561.77552637118754</v>
      </c>
      <c r="AL40" s="62"/>
      <c r="AM40" t="s">
        <v>391</v>
      </c>
      <c r="AU40" s="58"/>
      <c r="AV40" s="44"/>
      <c r="AW40" s="44"/>
      <c r="AX40" s="44"/>
      <c r="AY40" s="44"/>
      <c r="BA40" s="48"/>
      <c r="BB40" s="48"/>
      <c r="BC40" s="48"/>
      <c r="BD40" s="48"/>
      <c r="BE40" s="48"/>
      <c r="BF40" s="48"/>
    </row>
    <row r="41" spans="1:58" customFormat="1" ht="15.6" hidden="1" x14ac:dyDescent="0.3">
      <c r="A41" s="39">
        <v>35278</v>
      </c>
      <c r="B41" s="11" t="s">
        <v>44</v>
      </c>
      <c r="C41" s="11" t="s">
        <v>44</v>
      </c>
      <c r="D41" s="11" t="s">
        <v>44</v>
      </c>
      <c r="E41" s="11">
        <v>2230144</v>
      </c>
      <c r="F41" s="11">
        <v>2923107</v>
      </c>
      <c r="G41" s="11" t="s">
        <v>44</v>
      </c>
      <c r="H41" s="11" t="s">
        <v>44</v>
      </c>
      <c r="I41" s="11" t="s">
        <v>44</v>
      </c>
      <c r="J41" s="11" t="s">
        <v>44</v>
      </c>
      <c r="K41" s="11" t="s">
        <v>44</v>
      </c>
      <c r="L41" s="11" t="s">
        <v>44</v>
      </c>
      <c r="M41" s="11" t="s">
        <v>44</v>
      </c>
      <c r="N41" s="24"/>
      <c r="O41" s="39">
        <v>35278</v>
      </c>
      <c r="P41" s="11" t="str">
        <f>IF(B41="N/E","N/E",B41*100/'Banca Comercial '!$BO41)</f>
        <v>N/E</v>
      </c>
      <c r="Q41" s="11" t="str">
        <f>IF(C41="N/E","N/E",C41*100/'Banca Comercial '!$BO41)</f>
        <v>N/E</v>
      </c>
      <c r="R41" s="11" t="str">
        <f>IF(D41="N/E","N/E",D41*100/'Banca Comercial '!$BO41)</f>
        <v>N/E</v>
      </c>
      <c r="S41" s="11">
        <f>IF(E41="N/E","N/E",E41*100/'Banca Comercial '!$BO41)</f>
        <v>8977880.6682377234</v>
      </c>
      <c r="T41" s="11">
        <f>IF(F41="N/E","N/E",F41*100/'Banca Comercial '!$BO41)</f>
        <v>11767538.699963037</v>
      </c>
      <c r="U41" s="11" t="str">
        <f>IF(G41="N/E","N/E",G41*100/'Banca Comercial '!$BO41)</f>
        <v>N/E</v>
      </c>
      <c r="V41" s="11" t="str">
        <f>IF(H41="N/E","N/E",H41*100/'Banca Comercial '!$BO41)</f>
        <v>N/E</v>
      </c>
      <c r="W41" s="11" t="str">
        <f>IF(I41="N/E","N/E",I41*100/'Banca Comercial '!$BO41)</f>
        <v>N/E</v>
      </c>
      <c r="X41" s="11" t="str">
        <f>IF(J41="N/E","N/E",J41*100/'Banca Comercial '!$BO41)</f>
        <v>N/E</v>
      </c>
      <c r="Y41" s="11" t="str">
        <f>IF(K41="N/E","N/E",K41*100/'Banca Comercial '!$BO41)</f>
        <v>N/E</v>
      </c>
      <c r="Z41" s="11" t="str">
        <f>IF(L41="N/E","N/E",L41*100/'Banca Comercial '!$BO41)</f>
        <v>N/E</v>
      </c>
      <c r="AA41" s="11" t="str">
        <f>IF(M41="N/E","N/E",M41*100/'Banca Comercial '!$BO41)</f>
        <v>N/E</v>
      </c>
      <c r="AC41" s="46">
        <v>42278</v>
      </c>
      <c r="AD41" s="61">
        <f t="shared" si="4"/>
        <v>1458.5047072691859</v>
      </c>
      <c r="AE41" s="61">
        <f t="shared" si="5"/>
        <v>480.42966905472764</v>
      </c>
      <c r="AF41" s="61">
        <f t="shared" si="0"/>
        <v>33.38395674811229</v>
      </c>
      <c r="AG41" s="61">
        <f t="shared" si="1"/>
        <v>15.496576149864724</v>
      </c>
      <c r="AH41" s="61">
        <f t="shared" si="2"/>
        <v>330.7162350397378</v>
      </c>
      <c r="AI41" s="61">
        <f t="shared" si="6"/>
        <v>100.83290111701272</v>
      </c>
      <c r="AJ41" s="61">
        <f t="shared" si="7"/>
        <v>174.58249215411846</v>
      </c>
      <c r="AK41" s="61">
        <f t="shared" si="8"/>
        <v>540.63729081482199</v>
      </c>
      <c r="AL41" s="62"/>
      <c r="AM41" s="23" t="s">
        <v>45</v>
      </c>
      <c r="AN41" s="23" t="s">
        <v>141</v>
      </c>
      <c r="AO41" s="23" t="s">
        <v>49</v>
      </c>
      <c r="AP41" s="23" t="s">
        <v>50</v>
      </c>
      <c r="AQ41" s="23" t="s">
        <v>51</v>
      </c>
      <c r="AR41" s="23" t="s">
        <v>137</v>
      </c>
      <c r="AS41" s="23" t="s">
        <v>142</v>
      </c>
      <c r="AT41" s="23" t="s">
        <v>143</v>
      </c>
      <c r="AU41" s="58"/>
      <c r="AV41" s="43"/>
      <c r="AW41" s="43"/>
      <c r="AX41" s="44"/>
      <c r="AY41" s="44"/>
      <c r="AZ41" s="43"/>
      <c r="BA41" s="63"/>
      <c r="BB41" s="48"/>
      <c r="BC41" s="48"/>
      <c r="BD41" s="48"/>
      <c r="BE41" s="48"/>
      <c r="BF41" s="48"/>
    </row>
    <row r="42" spans="1:58" customFormat="1" hidden="1" x14ac:dyDescent="0.3">
      <c r="A42" s="40">
        <v>35309</v>
      </c>
      <c r="B42" s="11" t="s">
        <v>44</v>
      </c>
      <c r="C42" s="11" t="s">
        <v>44</v>
      </c>
      <c r="D42" s="11" t="s">
        <v>44</v>
      </c>
      <c r="E42" s="11">
        <v>2228633</v>
      </c>
      <c r="F42" s="11">
        <v>2961003</v>
      </c>
      <c r="G42" s="11" t="s">
        <v>44</v>
      </c>
      <c r="H42" s="11" t="s">
        <v>44</v>
      </c>
      <c r="I42" s="11" t="s">
        <v>44</v>
      </c>
      <c r="J42" s="11" t="s">
        <v>44</v>
      </c>
      <c r="K42" s="11" t="s">
        <v>44</v>
      </c>
      <c r="L42" s="11" t="s">
        <v>44</v>
      </c>
      <c r="M42" s="11" t="s">
        <v>44</v>
      </c>
      <c r="N42" s="24"/>
      <c r="O42" s="40">
        <v>35309</v>
      </c>
      <c r="P42" s="11" t="str">
        <f>IF(B42="N/E","N/E",B42*100/'Banca Comercial '!$BO42)</f>
        <v>N/E</v>
      </c>
      <c r="Q42" s="11" t="str">
        <f>IF(C42="N/E","N/E",C42*100/'Banca Comercial '!$BO42)</f>
        <v>N/E</v>
      </c>
      <c r="R42" s="11" t="str">
        <f>IF(D42="N/E","N/E",D42*100/'Banca Comercial '!$BO42)</f>
        <v>N/E</v>
      </c>
      <c r="S42" s="11">
        <f>IF(E42="N/E","N/E",E42*100/'Banca Comercial '!$BO42)</f>
        <v>8830606.7941980511</v>
      </c>
      <c r="T42" s="11">
        <f>IF(F42="N/E","N/E",F42*100/'Banca Comercial '!$BO42)</f>
        <v>11732507.420217151</v>
      </c>
      <c r="U42" s="11" t="str">
        <f>IF(G42="N/E","N/E",G42*100/'Banca Comercial '!$BO42)</f>
        <v>N/E</v>
      </c>
      <c r="V42" s="11" t="str">
        <f>IF(H42="N/E","N/E",H42*100/'Banca Comercial '!$BO42)</f>
        <v>N/E</v>
      </c>
      <c r="W42" s="11" t="str">
        <f>IF(I42="N/E","N/E",I42*100/'Banca Comercial '!$BO42)</f>
        <v>N/E</v>
      </c>
      <c r="X42" s="11" t="str">
        <f>IF(J42="N/E","N/E",J42*100/'Banca Comercial '!$BO42)</f>
        <v>N/E</v>
      </c>
      <c r="Y42" s="11" t="str">
        <f>IF(K42="N/E","N/E",K42*100/'Banca Comercial '!$BO42)</f>
        <v>N/E</v>
      </c>
      <c r="Z42" s="11" t="str">
        <f>IF(L42="N/E","N/E",L42*100/'Banca Comercial '!$BO42)</f>
        <v>N/E</v>
      </c>
      <c r="AA42" s="11" t="str">
        <f>IF(M42="N/E","N/E",M42*100/'Banca Comercial '!$BO42)</f>
        <v>N/E</v>
      </c>
      <c r="AC42" s="46">
        <v>42309</v>
      </c>
      <c r="AD42" s="61">
        <f t="shared" si="4"/>
        <v>1451.99331317009</v>
      </c>
      <c r="AE42" s="61">
        <f t="shared" si="5"/>
        <v>480.61637438210278</v>
      </c>
      <c r="AF42" s="61">
        <f t="shared" si="0"/>
        <v>33.425681148686046</v>
      </c>
      <c r="AG42" s="61">
        <f t="shared" si="1"/>
        <v>15.410732491257756</v>
      </c>
      <c r="AH42" s="61">
        <f t="shared" si="2"/>
        <v>331.31286828750791</v>
      </c>
      <c r="AI42" s="61">
        <f t="shared" si="6"/>
        <v>100.46709245465107</v>
      </c>
      <c r="AJ42" s="61">
        <f t="shared" si="7"/>
        <v>174.40530983103113</v>
      </c>
      <c r="AK42" s="61">
        <f t="shared" si="8"/>
        <v>537.37251102525602</v>
      </c>
      <c r="AL42" s="62"/>
      <c r="AM42" s="57">
        <v>2015</v>
      </c>
      <c r="AN42" s="49">
        <f>AE43-AE31</f>
        <v>65.45731530248986</v>
      </c>
      <c r="AO42" s="49">
        <f t="shared" ref="AO42:AT42" si="15">AF43-AF31</f>
        <v>6.7306978424988166</v>
      </c>
      <c r="AP42" s="49">
        <f t="shared" si="15"/>
        <v>0.52786732854693241</v>
      </c>
      <c r="AQ42" s="49">
        <f t="shared" si="15"/>
        <v>64.361805401100014</v>
      </c>
      <c r="AR42" s="49">
        <f t="shared" si="15"/>
        <v>-6.1630552696559562</v>
      </c>
      <c r="AS42" s="49">
        <f t="shared" si="15"/>
        <v>4.5671643371062203</v>
      </c>
      <c r="AT42" s="49">
        <f t="shared" si="15"/>
        <v>-29.702455384314476</v>
      </c>
      <c r="AU42" s="58"/>
      <c r="AV42" s="60"/>
      <c r="AW42" s="60"/>
      <c r="AX42" s="60"/>
      <c r="AY42" s="60"/>
      <c r="AZ42" s="60"/>
      <c r="BA42" s="60"/>
      <c r="BB42" s="48"/>
      <c r="BC42" s="48"/>
      <c r="BD42" s="48"/>
      <c r="BE42" s="48"/>
      <c r="BF42" s="48"/>
    </row>
    <row r="43" spans="1:58" customFormat="1" hidden="1" x14ac:dyDescent="0.3">
      <c r="A43" s="41">
        <v>35339</v>
      </c>
      <c r="B43" s="11" t="s">
        <v>44</v>
      </c>
      <c r="C43" s="11" t="s">
        <v>44</v>
      </c>
      <c r="D43" s="11" t="s">
        <v>44</v>
      </c>
      <c r="E43" s="11">
        <v>2324385</v>
      </c>
      <c r="F43" s="11">
        <v>3029675</v>
      </c>
      <c r="G43" s="11" t="s">
        <v>44</v>
      </c>
      <c r="H43" s="11" t="s">
        <v>44</v>
      </c>
      <c r="I43" s="11" t="s">
        <v>44</v>
      </c>
      <c r="J43" s="11" t="s">
        <v>44</v>
      </c>
      <c r="K43" s="11" t="s">
        <v>44</v>
      </c>
      <c r="L43" s="11" t="s">
        <v>44</v>
      </c>
      <c r="M43" s="11" t="s">
        <v>44</v>
      </c>
      <c r="N43" s="24"/>
      <c r="O43" s="41">
        <v>35339</v>
      </c>
      <c r="P43" s="11" t="str">
        <f>IF(B43="N/E","N/E",B43*100/'Banca Comercial '!$BO43)</f>
        <v>N/E</v>
      </c>
      <c r="Q43" s="11" t="str">
        <f>IF(C43="N/E","N/E",C43*100/'Banca Comercial '!$BO43)</f>
        <v>N/E</v>
      </c>
      <c r="R43" s="11" t="str">
        <f>IF(D43="N/E","N/E",D43*100/'Banca Comercial '!$BO43)</f>
        <v>N/E</v>
      </c>
      <c r="S43" s="11">
        <f>IF(E43="N/E","N/E",E43*100/'Banca Comercial '!$BO43)</f>
        <v>9096468.3378863856</v>
      </c>
      <c r="T43" s="11">
        <f>IF(F43="N/E","N/E",F43*100/'Banca Comercial '!$BO43)</f>
        <v>11856617.002598939</v>
      </c>
      <c r="U43" s="11" t="str">
        <f>IF(G43="N/E","N/E",G43*100/'Banca Comercial '!$BO43)</f>
        <v>N/E</v>
      </c>
      <c r="V43" s="11" t="str">
        <f>IF(H43="N/E","N/E",H43*100/'Banca Comercial '!$BO43)</f>
        <v>N/E</v>
      </c>
      <c r="W43" s="11" t="str">
        <f>IF(I43="N/E","N/E",I43*100/'Banca Comercial '!$BO43)</f>
        <v>N/E</v>
      </c>
      <c r="X43" s="11" t="str">
        <f>IF(J43="N/E","N/E",J43*100/'Banca Comercial '!$BO43)</f>
        <v>N/E</v>
      </c>
      <c r="Y43" s="11" t="str">
        <f>IF(K43="N/E","N/E",K43*100/'Banca Comercial '!$BO43)</f>
        <v>N/E</v>
      </c>
      <c r="Z43" s="11" t="str">
        <f>IF(L43="N/E","N/E",L43*100/'Banca Comercial '!$BO43)</f>
        <v>N/E</v>
      </c>
      <c r="AA43" s="11" t="str">
        <f>IF(M43="N/E","N/E",M43*100/'Banca Comercial '!$BO43)</f>
        <v>N/E</v>
      </c>
      <c r="AC43" s="46">
        <v>42339</v>
      </c>
      <c r="AD43" s="61">
        <f t="shared" si="4"/>
        <v>1507.8590170324781</v>
      </c>
      <c r="AE43" s="61">
        <f t="shared" si="5"/>
        <v>505.54971826775432</v>
      </c>
      <c r="AF43" s="61">
        <f t="shared" si="0"/>
        <v>33.416147659874824</v>
      </c>
      <c r="AG43" s="61">
        <f t="shared" si="1"/>
        <v>15.396926769129468</v>
      </c>
      <c r="AH43" s="61">
        <f t="shared" si="2"/>
        <v>354.39894627419471</v>
      </c>
      <c r="AI43" s="61">
        <f t="shared" si="6"/>
        <v>102.33769756455528</v>
      </c>
      <c r="AJ43" s="61">
        <f t="shared" si="7"/>
        <v>180.23192866352613</v>
      </c>
      <c r="AK43" s="61">
        <f t="shared" si="8"/>
        <v>550.9759327817867</v>
      </c>
      <c r="AL43" s="62"/>
      <c r="AM43" s="57">
        <v>2016</v>
      </c>
      <c r="AN43" s="49">
        <f>AE55-AE43</f>
        <v>85.896036029321863</v>
      </c>
      <c r="AO43" s="49">
        <f t="shared" ref="AO43:AT43" si="16">AF55-AF43</f>
        <v>4.6191633079118333</v>
      </c>
      <c r="AP43" s="49">
        <f t="shared" si="16"/>
        <v>0.40382829495828609</v>
      </c>
      <c r="AQ43" s="49">
        <f t="shared" si="16"/>
        <v>52.757517427320636</v>
      </c>
      <c r="AR43" s="49">
        <f t="shared" si="16"/>
        <v>28.115526999131205</v>
      </c>
      <c r="AS43" s="49">
        <f>AJ55-AJ43</f>
        <v>-2.4118676013909237</v>
      </c>
      <c r="AT43" s="49">
        <f t="shared" si="16"/>
        <v>140.62593121124621</v>
      </c>
      <c r="AU43" s="58"/>
      <c r="AV43" s="44"/>
      <c r="AW43" s="44"/>
      <c r="AX43" s="44"/>
      <c r="AY43" s="44"/>
      <c r="BA43" s="48"/>
      <c r="BB43" s="48"/>
      <c r="BC43" s="48"/>
      <c r="BD43" s="48"/>
      <c r="BE43" s="48"/>
      <c r="BF43" s="48"/>
    </row>
    <row r="44" spans="1:58" customFormat="1" hidden="1" x14ac:dyDescent="0.3">
      <c r="A44" s="42">
        <v>35370</v>
      </c>
      <c r="B44" s="11" t="s">
        <v>44</v>
      </c>
      <c r="C44" s="11" t="s">
        <v>44</v>
      </c>
      <c r="D44" s="11" t="s">
        <v>44</v>
      </c>
      <c r="E44" s="11">
        <v>2351324</v>
      </c>
      <c r="F44" s="11">
        <v>3070412</v>
      </c>
      <c r="G44" s="11" t="s">
        <v>44</v>
      </c>
      <c r="H44" s="11" t="s">
        <v>44</v>
      </c>
      <c r="I44" s="11" t="s">
        <v>44</v>
      </c>
      <c r="J44" s="11" t="s">
        <v>44</v>
      </c>
      <c r="K44" s="11" t="s">
        <v>44</v>
      </c>
      <c r="L44" s="11" t="s">
        <v>44</v>
      </c>
      <c r="M44" s="11" t="s">
        <v>44</v>
      </c>
      <c r="N44" s="53"/>
      <c r="O44" s="42">
        <v>35370</v>
      </c>
      <c r="P44" s="11" t="str">
        <f>IF(B44="N/E","N/E",B44*100/'Banca Comercial '!$BO44)</f>
        <v>N/E</v>
      </c>
      <c r="Q44" s="11" t="str">
        <f>IF(C44="N/E","N/E",C44*100/'Banca Comercial '!$BO44)</f>
        <v>N/E</v>
      </c>
      <c r="R44" s="11" t="str">
        <f>IF(D44="N/E","N/E",D44*100/'Banca Comercial '!$BO44)</f>
        <v>N/E</v>
      </c>
      <c r="S44" s="11">
        <f>IF(E44="N/E","N/E",E44*100/'Banca Comercial '!$BO44)</f>
        <v>9064556.1044189651</v>
      </c>
      <c r="T44" s="11">
        <f>IF(F44="N/E","N/E",F44*100/'Banca Comercial '!$BO44)</f>
        <v>11836702.146399749</v>
      </c>
      <c r="U44" s="11" t="str">
        <f>IF(G44="N/E","N/E",G44*100/'Banca Comercial '!$BO44)</f>
        <v>N/E</v>
      </c>
      <c r="V44" s="11" t="str">
        <f>IF(H44="N/E","N/E",H44*100/'Banca Comercial '!$BO44)</f>
        <v>N/E</v>
      </c>
      <c r="W44" s="11" t="str">
        <f>IF(I44="N/E","N/E",I44*100/'Banca Comercial '!$BO44)</f>
        <v>N/E</v>
      </c>
      <c r="X44" s="11" t="str">
        <f>IF(J44="N/E","N/E",J44*100/'Banca Comercial '!$BO44)</f>
        <v>N/E</v>
      </c>
      <c r="Y44" s="11" t="str">
        <f>IF(K44="N/E","N/E",K44*100/'Banca Comercial '!$BO44)</f>
        <v>N/E</v>
      </c>
      <c r="Z44" s="11" t="str">
        <f>IF(L44="N/E","N/E",L44*100/'Banca Comercial '!$BO44)</f>
        <v>N/E</v>
      </c>
      <c r="AA44" s="11" t="str">
        <f>IF(M44="N/E","N/E",M44*100/'Banca Comercial '!$BO44)</f>
        <v>N/E</v>
      </c>
      <c r="AC44" s="46">
        <v>42370</v>
      </c>
      <c r="AD44" s="61">
        <f t="shared" si="4"/>
        <v>1481.8532337530255</v>
      </c>
      <c r="AE44" s="61">
        <f t="shared" si="5"/>
        <v>507.21181942616067</v>
      </c>
      <c r="AF44" s="61">
        <f t="shared" si="0"/>
        <v>33.299825287814258</v>
      </c>
      <c r="AG44" s="61">
        <f t="shared" si="1"/>
        <v>16.278129581283753</v>
      </c>
      <c r="AH44" s="61">
        <f t="shared" si="2"/>
        <v>357.12687322691812</v>
      </c>
      <c r="AI44" s="61">
        <f t="shared" si="6"/>
        <v>100.50699133014459</v>
      </c>
      <c r="AJ44" s="61">
        <f t="shared" si="7"/>
        <v>178.23787772356508</v>
      </c>
      <c r="AK44" s="61">
        <f t="shared" si="8"/>
        <v>533.29171509673279</v>
      </c>
      <c r="AL44" s="62"/>
      <c r="AM44" s="57">
        <v>2017</v>
      </c>
      <c r="AN44" s="49">
        <f>AE67-AE55</f>
        <v>6.2245419604377048</v>
      </c>
      <c r="AO44" s="49">
        <f t="shared" ref="AO44:AT44" si="17">AF67-AF55</f>
        <v>7.2056822476052176</v>
      </c>
      <c r="AP44" s="49">
        <f t="shared" si="17"/>
        <v>-1.1096399797770609</v>
      </c>
      <c r="AQ44" s="49">
        <f t="shared" si="17"/>
        <v>-9.4196621739769739</v>
      </c>
      <c r="AR44" s="49">
        <f>AI67-AI55</f>
        <v>9.5481618665864403</v>
      </c>
      <c r="AS44" s="49">
        <f>AJ67-AJ55</f>
        <v>6.9763818322896896</v>
      </c>
      <c r="AT44" s="49">
        <f t="shared" si="17"/>
        <v>-32.6779277330171</v>
      </c>
      <c r="AU44" s="58"/>
      <c r="AV44" s="44"/>
      <c r="AW44" s="44"/>
      <c r="AX44" s="44"/>
      <c r="AY44" s="44"/>
      <c r="BA44" s="48"/>
      <c r="BB44" s="48"/>
      <c r="BC44" s="48"/>
      <c r="BD44" s="48"/>
      <c r="BE44" s="48"/>
      <c r="BF44" s="48"/>
    </row>
    <row r="45" spans="1:58" customFormat="1" hidden="1" x14ac:dyDescent="0.3">
      <c r="A45" s="31">
        <v>35400</v>
      </c>
      <c r="B45" s="11" t="s">
        <v>44</v>
      </c>
      <c r="C45" s="11" t="s">
        <v>44</v>
      </c>
      <c r="D45" s="11" t="s">
        <v>44</v>
      </c>
      <c r="E45" s="11">
        <v>2319474</v>
      </c>
      <c r="F45" s="11">
        <v>3547491</v>
      </c>
      <c r="G45" s="11" t="s">
        <v>44</v>
      </c>
      <c r="H45" s="11" t="s">
        <v>44</v>
      </c>
      <c r="I45" s="11" t="s">
        <v>44</v>
      </c>
      <c r="J45" s="11" t="s">
        <v>44</v>
      </c>
      <c r="K45" s="11" t="s">
        <v>44</v>
      </c>
      <c r="L45" s="11" t="s">
        <v>44</v>
      </c>
      <c r="M45" s="11" t="s">
        <v>44</v>
      </c>
      <c r="N45" s="53"/>
      <c r="O45" s="31">
        <v>35400</v>
      </c>
      <c r="P45" s="11" t="str">
        <f>IF(B45="N/E","N/E",B45*100/'Banca Comercial '!$BO45)</f>
        <v>N/E</v>
      </c>
      <c r="Q45" s="11" t="str">
        <f>IF(C45="N/E","N/E",C45*100/'Banca Comercial '!$BO45)</f>
        <v>N/E</v>
      </c>
      <c r="R45" s="11" t="str">
        <f>IF(D45="N/E","N/E",D45*100/'Banca Comercial '!$BO45)</f>
        <v>N/E</v>
      </c>
      <c r="S45" s="11">
        <f>IF(E45="N/E","N/E",E45*100/'Banca Comercial '!$BO45)</f>
        <v>8664354.8314189166</v>
      </c>
      <c r="T45" s="11">
        <f>IF(F45="N/E","N/E",F45*100/'Banca Comercial '!$BO45)</f>
        <v>13251591.000918796</v>
      </c>
      <c r="U45" s="11" t="str">
        <f>IF(G45="N/E","N/E",G45*100/'Banca Comercial '!$BO45)</f>
        <v>N/E</v>
      </c>
      <c r="V45" s="11" t="str">
        <f>IF(H45="N/E","N/E",H45*100/'Banca Comercial '!$BO45)</f>
        <v>N/E</v>
      </c>
      <c r="W45" s="11" t="str">
        <f>IF(I45="N/E","N/E",I45*100/'Banca Comercial '!$BO45)</f>
        <v>N/E</v>
      </c>
      <c r="X45" s="11" t="str">
        <f>IF(J45="N/E","N/E",J45*100/'Banca Comercial '!$BO45)</f>
        <v>N/E</v>
      </c>
      <c r="Y45" s="11" t="str">
        <f>IF(K45="N/E","N/E",K45*100/'Banca Comercial '!$BO45)</f>
        <v>N/E</v>
      </c>
      <c r="Z45" s="11" t="str">
        <f>IF(L45="N/E","N/E",L45*100/'Banca Comercial '!$BO45)</f>
        <v>N/E</v>
      </c>
      <c r="AA45" s="11" t="str">
        <f>IF(M45="N/E","N/E",M45*100/'Banca Comercial '!$BO45)</f>
        <v>N/E</v>
      </c>
      <c r="AC45" s="46">
        <v>42401</v>
      </c>
      <c r="AD45" s="61">
        <f t="shared" si="4"/>
        <v>1448.3176484461114</v>
      </c>
      <c r="AE45" s="61">
        <f t="shared" si="5"/>
        <v>503.29501465969622</v>
      </c>
      <c r="AF45" s="61">
        <f t="shared" si="0"/>
        <v>33.121754476310791</v>
      </c>
      <c r="AG45" s="61">
        <f t="shared" si="1"/>
        <v>16.130325136461103</v>
      </c>
      <c r="AH45" s="61">
        <f t="shared" si="2"/>
        <v>354.34251236695189</v>
      </c>
      <c r="AI45" s="61">
        <f t="shared" si="6"/>
        <v>99.700422679972434</v>
      </c>
      <c r="AJ45" s="61">
        <f t="shared" si="7"/>
        <v>176.86741909181291</v>
      </c>
      <c r="AK45" s="61">
        <f t="shared" si="8"/>
        <v>532.93282792275738</v>
      </c>
      <c r="AL45" s="62"/>
      <c r="AM45" s="57">
        <v>2018</v>
      </c>
      <c r="AN45" s="49">
        <f>AE79-AE67</f>
        <v>37.376253753551964</v>
      </c>
      <c r="AO45" s="49">
        <f t="shared" ref="AO45:AT45" si="18">AF79-AF67</f>
        <v>-0.47913349902611913</v>
      </c>
      <c r="AP45" s="49">
        <f t="shared" si="18"/>
        <v>-0.76013035571430443</v>
      </c>
      <c r="AQ45" s="49">
        <f t="shared" si="18"/>
        <v>34.479193013521638</v>
      </c>
      <c r="AR45" s="49">
        <f t="shared" si="18"/>
        <v>4.1363245947707696</v>
      </c>
      <c r="AS45" s="49">
        <f t="shared" si="18"/>
        <v>29.90020969672247</v>
      </c>
      <c r="AT45" s="49">
        <f t="shared" si="18"/>
        <v>-4.0884444650245086</v>
      </c>
      <c r="AU45" s="58"/>
      <c r="AV45" s="44"/>
      <c r="AW45" s="44"/>
      <c r="AX45" s="44"/>
      <c r="AY45" s="44"/>
      <c r="BA45" s="48"/>
      <c r="BB45" s="48"/>
      <c r="BC45" s="48"/>
      <c r="BD45" s="48"/>
      <c r="BE45" s="48"/>
      <c r="BF45" s="48"/>
    </row>
    <row r="46" spans="1:58" customFormat="1" hidden="1" x14ac:dyDescent="0.3">
      <c r="A46" s="32">
        <v>35431</v>
      </c>
      <c r="B46" s="11" t="s">
        <v>44</v>
      </c>
      <c r="C46" s="11" t="s">
        <v>44</v>
      </c>
      <c r="D46" s="11" t="s">
        <v>44</v>
      </c>
      <c r="E46" s="11">
        <v>2393730</v>
      </c>
      <c r="F46" s="11">
        <v>3404673</v>
      </c>
      <c r="G46" s="11" t="s">
        <v>44</v>
      </c>
      <c r="H46" s="11" t="s">
        <v>44</v>
      </c>
      <c r="I46" s="11" t="s">
        <v>44</v>
      </c>
      <c r="J46" s="11" t="s">
        <v>44</v>
      </c>
      <c r="K46" s="11" t="s">
        <v>44</v>
      </c>
      <c r="L46" s="11" t="s">
        <v>44</v>
      </c>
      <c r="M46" s="11" t="s">
        <v>44</v>
      </c>
      <c r="N46" s="53"/>
      <c r="O46" s="32">
        <v>35431</v>
      </c>
      <c r="P46" s="11" t="str">
        <f>IF(B46="N/E","N/E",B46*100/'Banca Comercial '!$BO46)</f>
        <v>N/E</v>
      </c>
      <c r="Q46" s="11" t="str">
        <f>IF(C46="N/E","N/E",C46*100/'Banca Comercial '!$BO46)</f>
        <v>N/E</v>
      </c>
      <c r="R46" s="11" t="str">
        <f>IF(D46="N/E","N/E",D46*100/'Banca Comercial '!$BO46)</f>
        <v>N/E</v>
      </c>
      <c r="S46" s="11">
        <f>IF(E46="N/E","N/E",E46*100/'Banca Comercial '!$BO46)</f>
        <v>8717563.568332715</v>
      </c>
      <c r="T46" s="11">
        <f>IF(F46="N/E","N/E",F46*100/'Banca Comercial '!$BO46)</f>
        <v>12399248.581454907</v>
      </c>
      <c r="U46" s="11" t="str">
        <f>IF(G46="N/E","N/E",G46*100/'Banca Comercial '!$BO46)</f>
        <v>N/E</v>
      </c>
      <c r="V46" s="11" t="str">
        <f>IF(H46="N/E","N/E",H46*100/'Banca Comercial '!$BO46)</f>
        <v>N/E</v>
      </c>
      <c r="W46" s="11" t="str">
        <f>IF(I46="N/E","N/E",I46*100/'Banca Comercial '!$BO46)</f>
        <v>N/E</v>
      </c>
      <c r="X46" s="11" t="str">
        <f>IF(J46="N/E","N/E",J46*100/'Banca Comercial '!$BO46)</f>
        <v>N/E</v>
      </c>
      <c r="Y46" s="11" t="str">
        <f>IF(K46="N/E","N/E",K46*100/'Banca Comercial '!$BO46)</f>
        <v>N/E</v>
      </c>
      <c r="Z46" s="11" t="str">
        <f>IF(L46="N/E","N/E",L46*100/'Banca Comercial '!$BO46)</f>
        <v>N/E</v>
      </c>
      <c r="AA46" s="11" t="str">
        <f>IF(M46="N/E","N/E",M46*100/'Banca Comercial '!$BO46)</f>
        <v>N/E</v>
      </c>
      <c r="AC46" s="46">
        <v>42430</v>
      </c>
      <c r="AD46" s="61">
        <f t="shared" si="4"/>
        <v>1481.3381935886084</v>
      </c>
      <c r="AE46" s="61">
        <f t="shared" si="5"/>
        <v>501.73211690677215</v>
      </c>
      <c r="AF46" s="61">
        <f t="shared" si="0"/>
        <v>33.983278589664344</v>
      </c>
      <c r="AG46" s="61">
        <f t="shared" si="1"/>
        <v>16.087129128048836</v>
      </c>
      <c r="AH46" s="61">
        <f t="shared" si="2"/>
        <v>350.20389110495063</v>
      </c>
      <c r="AI46" s="61">
        <f t="shared" si="6"/>
        <v>101.45781808410835</v>
      </c>
      <c r="AJ46" s="61">
        <f t="shared" si="7"/>
        <v>176.1629114834511</v>
      </c>
      <c r="AK46" s="61">
        <f t="shared" si="8"/>
        <v>567.4613855140542</v>
      </c>
      <c r="AL46" s="62"/>
      <c r="AM46" s="57">
        <v>2019</v>
      </c>
      <c r="AN46" s="49">
        <f>AE91-AE79</f>
        <v>-33.296844715693283</v>
      </c>
      <c r="AO46" s="49">
        <f t="shared" ref="AO46:AS46" si="19">AF91-AF79</f>
        <v>1.7002685296175883</v>
      </c>
      <c r="AP46" s="49">
        <f t="shared" si="19"/>
        <v>-0.86890169321586974</v>
      </c>
      <c r="AQ46" s="49">
        <f t="shared" si="19"/>
        <v>-6.390806143095233</v>
      </c>
      <c r="AR46" s="49">
        <f t="shared" si="19"/>
        <v>-27.737405408999749</v>
      </c>
      <c r="AS46" s="49">
        <f t="shared" si="19"/>
        <v>3.852803362276461</v>
      </c>
      <c r="AT46" s="49">
        <f>AK91-AK79</f>
        <v>12.258569312396389</v>
      </c>
      <c r="AU46" s="58"/>
      <c r="AV46" s="44"/>
      <c r="AW46" s="44"/>
      <c r="AX46" s="44"/>
      <c r="AY46" s="44"/>
      <c r="BA46" s="48"/>
      <c r="BB46" s="48"/>
      <c r="BC46" s="48"/>
      <c r="BD46" s="48"/>
      <c r="BE46" s="48"/>
      <c r="BF46" s="48"/>
    </row>
    <row r="47" spans="1:58" customFormat="1" hidden="1" x14ac:dyDescent="0.3">
      <c r="A47" s="33">
        <v>35462</v>
      </c>
      <c r="B47" s="11" t="s">
        <v>44</v>
      </c>
      <c r="C47" s="11" t="s">
        <v>44</v>
      </c>
      <c r="D47" s="11" t="s">
        <v>44</v>
      </c>
      <c r="E47" s="11">
        <v>2397042</v>
      </c>
      <c r="F47" s="11">
        <v>3433549</v>
      </c>
      <c r="G47" s="11" t="s">
        <v>44</v>
      </c>
      <c r="H47" s="11" t="s">
        <v>44</v>
      </c>
      <c r="I47" s="11" t="s">
        <v>44</v>
      </c>
      <c r="J47" s="11" t="s">
        <v>44</v>
      </c>
      <c r="K47" s="11" t="s">
        <v>44</v>
      </c>
      <c r="L47" s="11" t="s">
        <v>44</v>
      </c>
      <c r="M47" s="11" t="s">
        <v>44</v>
      </c>
      <c r="N47" s="53"/>
      <c r="O47" s="33">
        <v>35462</v>
      </c>
      <c r="P47" s="11" t="str">
        <f>IF(B47="N/E","N/E",B47*100/'Banca Comercial '!$BO47)</f>
        <v>N/E</v>
      </c>
      <c r="Q47" s="11" t="str">
        <f>IF(C47="N/E","N/E",C47*100/'Banca Comercial '!$BO47)</f>
        <v>N/E</v>
      </c>
      <c r="R47" s="11" t="str">
        <f>IF(D47="N/E","N/E",D47*100/'Banca Comercial '!$BO47)</f>
        <v>N/E</v>
      </c>
      <c r="S47" s="11">
        <f>IF(E47="N/E","N/E",E47*100/'Banca Comercial '!$BO47)</f>
        <v>8585353.3379577212</v>
      </c>
      <c r="T47" s="11">
        <f>IF(F47="N/E","N/E",F47*100/'Banca Comercial '!$BO47)</f>
        <v>12297753.384459428</v>
      </c>
      <c r="U47" s="11" t="str">
        <f>IF(G47="N/E","N/E",G47*100/'Banca Comercial '!$BO47)</f>
        <v>N/E</v>
      </c>
      <c r="V47" s="11" t="str">
        <f>IF(H47="N/E","N/E",H47*100/'Banca Comercial '!$BO47)</f>
        <v>N/E</v>
      </c>
      <c r="W47" s="11" t="str">
        <f>IF(I47="N/E","N/E",I47*100/'Banca Comercial '!$BO47)</f>
        <v>N/E</v>
      </c>
      <c r="X47" s="11" t="str">
        <f>IF(J47="N/E","N/E",J47*100/'Banca Comercial '!$BO47)</f>
        <v>N/E</v>
      </c>
      <c r="Y47" s="11" t="str">
        <f>IF(K47="N/E","N/E",K47*100/'Banca Comercial '!$BO47)</f>
        <v>N/E</v>
      </c>
      <c r="Z47" s="11" t="str">
        <f>IF(L47="N/E","N/E",L47*100/'Banca Comercial '!$BO47)</f>
        <v>N/E</v>
      </c>
      <c r="AA47" s="11" t="str">
        <f>IF(M47="N/E","N/E",M47*100/'Banca Comercial '!$BO47)</f>
        <v>N/E</v>
      </c>
      <c r="AC47" s="46">
        <v>42461</v>
      </c>
      <c r="AD47" s="61">
        <f t="shared" si="4"/>
        <v>1530.6896530096119</v>
      </c>
      <c r="AE47" s="61">
        <f t="shared" si="5"/>
        <v>505.4398249381162</v>
      </c>
      <c r="AF47" s="61">
        <f t="shared" si="0"/>
        <v>35.342299876380856</v>
      </c>
      <c r="AG47" s="61">
        <f t="shared" si="1"/>
        <v>16.159785635030332</v>
      </c>
      <c r="AH47" s="61">
        <f t="shared" si="2"/>
        <v>351.44833660599636</v>
      </c>
      <c r="AI47" s="61">
        <f t="shared" si="6"/>
        <v>102.48940282070868</v>
      </c>
      <c r="AJ47" s="61">
        <f t="shared" si="7"/>
        <v>176.73803406010077</v>
      </c>
      <c r="AK47" s="61">
        <f t="shared" si="8"/>
        <v>588.19505543614605</v>
      </c>
      <c r="AL47" s="62"/>
      <c r="AM47" s="57">
        <v>2020</v>
      </c>
      <c r="AN47" s="49">
        <f>AE103-AE91</f>
        <v>18.252930608023462</v>
      </c>
      <c r="AO47" s="49">
        <f t="shared" ref="AO47:AS47" si="20">AF103-AF91</f>
        <v>-0.7522210502955673</v>
      </c>
      <c r="AP47" s="49">
        <f t="shared" si="20"/>
        <v>-0.85918984569615731</v>
      </c>
      <c r="AQ47" s="49">
        <f t="shared" si="20"/>
        <v>30.013380472824281</v>
      </c>
      <c r="AR47" s="49">
        <f t="shared" si="20"/>
        <v>-10.149038968809108</v>
      </c>
      <c r="AS47" s="49">
        <f t="shared" si="20"/>
        <v>20.368357546772899</v>
      </c>
      <c r="AT47" s="49">
        <f>AK103-AK91</f>
        <v>39.133304012360327</v>
      </c>
      <c r="AU47" s="58"/>
      <c r="BA47" s="48"/>
      <c r="BB47" s="48"/>
      <c r="BC47" s="48"/>
      <c r="BD47" s="48"/>
      <c r="BE47" s="48"/>
      <c r="BF47" s="48"/>
    </row>
    <row r="48" spans="1:58" customFormat="1" hidden="1" x14ac:dyDescent="0.3">
      <c r="A48" s="34">
        <v>35490</v>
      </c>
      <c r="B48" s="11" t="s">
        <v>44</v>
      </c>
      <c r="C48" s="11" t="s">
        <v>44</v>
      </c>
      <c r="D48" s="11" t="s">
        <v>44</v>
      </c>
      <c r="E48" s="11">
        <v>2583206</v>
      </c>
      <c r="F48" s="11">
        <v>3357175</v>
      </c>
      <c r="G48" s="11" t="s">
        <v>44</v>
      </c>
      <c r="H48" s="11" t="s">
        <v>44</v>
      </c>
      <c r="I48" s="11" t="s">
        <v>44</v>
      </c>
      <c r="J48" s="11" t="s">
        <v>44</v>
      </c>
      <c r="K48" s="11" t="s">
        <v>44</v>
      </c>
      <c r="L48" s="11" t="s">
        <v>44</v>
      </c>
      <c r="M48" s="11" t="s">
        <v>44</v>
      </c>
      <c r="N48" s="53"/>
      <c r="O48" s="34">
        <v>35490</v>
      </c>
      <c r="P48" s="11" t="str">
        <f>IF(B48="N/E","N/E",B48*100/'Banca Comercial '!$BO48)</f>
        <v>N/E</v>
      </c>
      <c r="Q48" s="11" t="str">
        <f>IF(C48="N/E","N/E",C48*100/'Banca Comercial '!$BO48)</f>
        <v>N/E</v>
      </c>
      <c r="R48" s="11" t="str">
        <f>IF(D48="N/E","N/E",D48*100/'Banca Comercial '!$BO48)</f>
        <v>N/E</v>
      </c>
      <c r="S48" s="11">
        <f>IF(E48="N/E","N/E",E48*100/'Banca Comercial '!$BO48)</f>
        <v>9138396.8302834611</v>
      </c>
      <c r="T48" s="11">
        <f>IF(F48="N/E","N/E",F48*100/'Banca Comercial '!$BO48)</f>
        <v>11876403.731915642</v>
      </c>
      <c r="U48" s="11" t="str">
        <f>IF(G48="N/E","N/E",G48*100/'Banca Comercial '!$BO48)</f>
        <v>N/E</v>
      </c>
      <c r="V48" s="11" t="str">
        <f>IF(H48="N/E","N/E",H48*100/'Banca Comercial '!$BO48)</f>
        <v>N/E</v>
      </c>
      <c r="W48" s="11" t="str">
        <f>IF(I48="N/E","N/E",I48*100/'Banca Comercial '!$BO48)</f>
        <v>N/E</v>
      </c>
      <c r="X48" s="11" t="str">
        <f>IF(J48="N/E","N/E",J48*100/'Banca Comercial '!$BO48)</f>
        <v>N/E</v>
      </c>
      <c r="Y48" s="11" t="str">
        <f>IF(K48="N/E","N/E",K48*100/'Banca Comercial '!$BO48)</f>
        <v>N/E</v>
      </c>
      <c r="Z48" s="11" t="str">
        <f>IF(L48="N/E","N/E",L48*100/'Banca Comercial '!$BO48)</f>
        <v>N/E</v>
      </c>
      <c r="AA48" s="11" t="str">
        <f>IF(M48="N/E","N/E",M48*100/'Banca Comercial '!$BO48)</f>
        <v>N/E</v>
      </c>
      <c r="AC48" s="46">
        <v>42491</v>
      </c>
      <c r="AD48" s="61">
        <f t="shared" si="4"/>
        <v>1589.3422226835869</v>
      </c>
      <c r="AE48" s="61">
        <f t="shared" si="5"/>
        <v>527.61209742617064</v>
      </c>
      <c r="AF48" s="61">
        <f t="shared" si="0"/>
        <v>35.575948496740537</v>
      </c>
      <c r="AG48" s="61">
        <f t="shared" si="1"/>
        <v>16.144514874232023</v>
      </c>
      <c r="AH48" s="61">
        <f t="shared" si="2"/>
        <v>367.96357406805203</v>
      </c>
      <c r="AI48" s="61">
        <f t="shared" si="6"/>
        <v>107.92805998714606</v>
      </c>
      <c r="AJ48" s="61">
        <f t="shared" si="7"/>
        <v>176.57090312899493</v>
      </c>
      <c r="AK48" s="61">
        <f t="shared" si="8"/>
        <v>613.18392924005059</v>
      </c>
      <c r="AL48" s="62"/>
      <c r="AM48" s="56" t="s">
        <v>129</v>
      </c>
      <c r="AN48" s="48">
        <f>AVERAGE(AN42:AN46)</f>
        <v>32.331460466021625</v>
      </c>
      <c r="AO48" s="48">
        <f t="shared" ref="AO48:AT48" si="21">AVERAGE(AO42:AO46)</f>
        <v>3.9553356857214674</v>
      </c>
      <c r="AP48" s="48">
        <f t="shared" si="21"/>
        <v>-0.3613952810404033</v>
      </c>
      <c r="AQ48" s="48">
        <f t="shared" si="21"/>
        <v>27.157609504974015</v>
      </c>
      <c r="AR48" s="48">
        <f t="shared" si="21"/>
        <v>1.5799105563665421</v>
      </c>
      <c r="AS48" s="48">
        <f t="shared" si="21"/>
        <v>8.5769383254007838</v>
      </c>
      <c r="AT48" s="48">
        <f t="shared" si="21"/>
        <v>17.283134588257305</v>
      </c>
      <c r="AU48" s="58"/>
      <c r="BA48" s="48"/>
      <c r="BB48" s="48"/>
      <c r="BC48" s="48"/>
      <c r="BD48" s="48"/>
      <c r="BE48" s="48"/>
      <c r="BF48" s="48"/>
    </row>
    <row r="49" spans="1:58" customFormat="1" hidden="1" x14ac:dyDescent="0.3">
      <c r="A49" s="35">
        <v>35521</v>
      </c>
      <c r="B49" s="11" t="s">
        <v>44</v>
      </c>
      <c r="C49" s="11" t="s">
        <v>44</v>
      </c>
      <c r="D49" s="11" t="s">
        <v>44</v>
      </c>
      <c r="E49" s="11">
        <v>2659664</v>
      </c>
      <c r="F49" s="11">
        <v>3392033</v>
      </c>
      <c r="G49" s="11" t="s">
        <v>44</v>
      </c>
      <c r="H49" s="11" t="s">
        <v>44</v>
      </c>
      <c r="I49" s="11" t="s">
        <v>44</v>
      </c>
      <c r="J49" s="11" t="s">
        <v>44</v>
      </c>
      <c r="K49" s="11" t="s">
        <v>44</v>
      </c>
      <c r="L49" s="11" t="s">
        <v>44</v>
      </c>
      <c r="M49" s="11" t="s">
        <v>44</v>
      </c>
      <c r="N49" s="53"/>
      <c r="O49" s="35">
        <v>35521</v>
      </c>
      <c r="P49" s="11" t="str">
        <f>IF(B49="N/E","N/E",B49*100/'Banca Comercial '!$BO49)</f>
        <v>N/E</v>
      </c>
      <c r="Q49" s="11" t="str">
        <f>IF(C49="N/E","N/E",C49*100/'Banca Comercial '!$BO49)</f>
        <v>N/E</v>
      </c>
      <c r="R49" s="11" t="str">
        <f>IF(D49="N/E","N/E",D49*100/'Banca Comercial '!$BO49)</f>
        <v>N/E</v>
      </c>
      <c r="S49" s="11">
        <f>IF(E49="N/E","N/E",E49*100/'Banca Comercial '!$BO49)</f>
        <v>9308312.6189976968</v>
      </c>
      <c r="T49" s="11">
        <f>IF(F49="N/E","N/E",F49*100/'Banca Comercial '!$BO49)</f>
        <v>11871463.304371011</v>
      </c>
      <c r="U49" s="11" t="str">
        <f>IF(G49="N/E","N/E",G49*100/'Banca Comercial '!$BO49)</f>
        <v>N/E</v>
      </c>
      <c r="V49" s="11" t="str">
        <f>IF(H49="N/E","N/E",H49*100/'Banca Comercial '!$BO49)</f>
        <v>N/E</v>
      </c>
      <c r="W49" s="11" t="str">
        <f>IF(I49="N/E","N/E",I49*100/'Banca Comercial '!$BO49)</f>
        <v>N/E</v>
      </c>
      <c r="X49" s="11" t="str">
        <f>IF(J49="N/E","N/E",J49*100/'Banca Comercial '!$BO49)</f>
        <v>N/E</v>
      </c>
      <c r="Y49" s="11" t="str">
        <f>IF(K49="N/E","N/E",K49*100/'Banca Comercial '!$BO49)</f>
        <v>N/E</v>
      </c>
      <c r="Z49" s="11" t="str">
        <f>IF(L49="N/E","N/E",L49*100/'Banca Comercial '!$BO49)</f>
        <v>N/E</v>
      </c>
      <c r="AA49" s="11" t="str">
        <f>IF(M49="N/E","N/E",M49*100/'Banca Comercial '!$BO49)</f>
        <v>N/E</v>
      </c>
      <c r="AC49" s="46">
        <v>42522</v>
      </c>
      <c r="AD49" s="61">
        <f t="shared" si="4"/>
        <v>1592.6573461323308</v>
      </c>
      <c r="AE49" s="61">
        <f t="shared" si="5"/>
        <v>534.26869544541807</v>
      </c>
      <c r="AF49" s="61">
        <f t="shared" si="0"/>
        <v>36.396341460441079</v>
      </c>
      <c r="AG49" s="61">
        <f t="shared" si="1"/>
        <v>16.146961832598947</v>
      </c>
      <c r="AH49" s="61">
        <f t="shared" si="2"/>
        <v>373.46923473625702</v>
      </c>
      <c r="AI49" s="61">
        <f t="shared" si="6"/>
        <v>108.25615741612098</v>
      </c>
      <c r="AJ49" s="61">
        <f t="shared" si="7"/>
        <v>177.34222025623384</v>
      </c>
      <c r="AK49" s="61">
        <f t="shared" si="8"/>
        <v>610.22025643738323</v>
      </c>
      <c r="AL49" s="58"/>
      <c r="AS49" s="54"/>
      <c r="AT49" s="58"/>
      <c r="BA49" s="48"/>
      <c r="BB49" s="48"/>
      <c r="BC49" s="48"/>
      <c r="BD49" s="48"/>
      <c r="BE49" s="48"/>
      <c r="BF49" s="48"/>
    </row>
    <row r="50" spans="1:58" customFormat="1" hidden="1" x14ac:dyDescent="0.3">
      <c r="A50" s="36">
        <v>35551</v>
      </c>
      <c r="B50" s="11" t="s">
        <v>44</v>
      </c>
      <c r="C50" s="11" t="s">
        <v>44</v>
      </c>
      <c r="D50" s="11" t="s">
        <v>44</v>
      </c>
      <c r="E50" s="11">
        <v>2697584</v>
      </c>
      <c r="F50" s="11">
        <v>3432044</v>
      </c>
      <c r="G50" s="11" t="s">
        <v>44</v>
      </c>
      <c r="H50" s="11" t="s">
        <v>44</v>
      </c>
      <c r="I50" s="11" t="s">
        <v>44</v>
      </c>
      <c r="J50" s="11" t="s">
        <v>44</v>
      </c>
      <c r="K50" s="11" t="s">
        <v>44</v>
      </c>
      <c r="L50" s="11" t="s">
        <v>44</v>
      </c>
      <c r="M50" s="11" t="s">
        <v>44</v>
      </c>
      <c r="N50" s="53"/>
      <c r="O50" s="36">
        <v>35551</v>
      </c>
      <c r="P50" s="11" t="str">
        <f>IF(B50="N/E","N/E",B50*100/'Banca Comercial '!$BO50)</f>
        <v>N/E</v>
      </c>
      <c r="Q50" s="11" t="str">
        <f>IF(C50="N/E","N/E",C50*100/'Banca Comercial '!$BO50)</f>
        <v>N/E</v>
      </c>
      <c r="R50" s="11" t="str">
        <f>IF(D50="N/E","N/E",D50*100/'Banca Comercial '!$BO50)</f>
        <v>N/E</v>
      </c>
      <c r="S50" s="11">
        <f>IF(E50="N/E","N/E",E50*100/'Banca Comercial '!$BO50)</f>
        <v>9355641.0058987681</v>
      </c>
      <c r="T50" s="11">
        <f>IF(F50="N/E","N/E",F50*100/'Banca Comercial '!$BO50)</f>
        <v>11902862.554214748</v>
      </c>
      <c r="U50" s="11" t="str">
        <f>IF(G50="N/E","N/E",G50*100/'Banca Comercial '!$BO50)</f>
        <v>N/E</v>
      </c>
      <c r="V50" s="11" t="str">
        <f>IF(H50="N/E","N/E",H50*100/'Banca Comercial '!$BO50)</f>
        <v>N/E</v>
      </c>
      <c r="W50" s="11" t="str">
        <f>IF(I50="N/E","N/E",I50*100/'Banca Comercial '!$BO50)</f>
        <v>N/E</v>
      </c>
      <c r="X50" s="11" t="str">
        <f>IF(J50="N/E","N/E",J50*100/'Banca Comercial '!$BO50)</f>
        <v>N/E</v>
      </c>
      <c r="Y50" s="11" t="str">
        <f>IF(K50="N/E","N/E",K50*100/'Banca Comercial '!$BO50)</f>
        <v>N/E</v>
      </c>
      <c r="Z50" s="11" t="str">
        <f>IF(L50="N/E","N/E",L50*100/'Banca Comercial '!$BO50)</f>
        <v>N/E</v>
      </c>
      <c r="AA50" s="11" t="str">
        <f>IF(M50="N/E","N/E",M50*100/'Banca Comercial '!$BO50)</f>
        <v>N/E</v>
      </c>
      <c r="AC50" s="46">
        <v>42552</v>
      </c>
      <c r="AD50" s="61">
        <f t="shared" si="4"/>
        <v>1619.4336855643551</v>
      </c>
      <c r="AE50" s="61">
        <f t="shared" si="5"/>
        <v>548.23821605688647</v>
      </c>
      <c r="AF50" s="61">
        <f t="shared" si="0"/>
        <v>37.523241661163084</v>
      </c>
      <c r="AG50" s="61">
        <f t="shared" si="1"/>
        <v>16.142303568544133</v>
      </c>
      <c r="AH50" s="61">
        <f t="shared" si="2"/>
        <v>379.02523534218699</v>
      </c>
      <c r="AI50" s="61">
        <f t="shared" si="6"/>
        <v>115.54743548499225</v>
      </c>
      <c r="AJ50" s="61">
        <f t="shared" si="7"/>
        <v>177.35328724658822</v>
      </c>
      <c r="AK50" s="61">
        <f t="shared" si="8"/>
        <v>617.38843288872147</v>
      </c>
      <c r="AL50" s="58"/>
      <c r="AT50" s="58"/>
      <c r="BA50" s="48"/>
      <c r="BB50" s="48"/>
      <c r="BC50" s="48"/>
      <c r="BD50" s="48"/>
      <c r="BE50" s="48"/>
      <c r="BF50" s="48"/>
    </row>
    <row r="51" spans="1:58" customFormat="1" hidden="1" x14ac:dyDescent="0.3">
      <c r="A51" s="37">
        <v>35582</v>
      </c>
      <c r="B51" s="11" t="s">
        <v>44</v>
      </c>
      <c r="C51" s="11" t="s">
        <v>44</v>
      </c>
      <c r="D51" s="11" t="s">
        <v>44</v>
      </c>
      <c r="E51" s="11">
        <v>2883344</v>
      </c>
      <c r="F51" s="11">
        <v>3477303</v>
      </c>
      <c r="G51" s="11" t="s">
        <v>44</v>
      </c>
      <c r="H51" s="11" t="s">
        <v>44</v>
      </c>
      <c r="I51" s="11" t="s">
        <v>44</v>
      </c>
      <c r="J51" s="11" t="s">
        <v>44</v>
      </c>
      <c r="K51" s="11" t="s">
        <v>44</v>
      </c>
      <c r="L51" s="11" t="s">
        <v>44</v>
      </c>
      <c r="M51" s="11" t="s">
        <v>44</v>
      </c>
      <c r="N51" s="53"/>
      <c r="O51" s="37">
        <v>35582</v>
      </c>
      <c r="P51" s="11" t="str">
        <f>IF(B51="N/E","N/E",B51*100/'Banca Comercial '!$BO51)</f>
        <v>N/E</v>
      </c>
      <c r="Q51" s="11" t="str">
        <f>IF(C51="N/E","N/E",C51*100/'Banca Comercial '!$BO51)</f>
        <v>N/E</v>
      </c>
      <c r="R51" s="11" t="str">
        <f>IF(D51="N/E","N/E",D51*100/'Banca Comercial '!$BO51)</f>
        <v>N/E</v>
      </c>
      <c r="S51" s="11">
        <f>IF(E51="N/E","N/E",E51*100/'Banca Comercial '!$BO51)</f>
        <v>9911941.1261549518</v>
      </c>
      <c r="T51" s="11">
        <f>IF(F51="N/E","N/E",F51*100/'Banca Comercial '!$BO51)</f>
        <v>11953767.089116663</v>
      </c>
      <c r="U51" s="11" t="str">
        <f>IF(G51="N/E","N/E",G51*100/'Banca Comercial '!$BO51)</f>
        <v>N/E</v>
      </c>
      <c r="V51" s="11" t="str">
        <f>IF(H51="N/E","N/E",H51*100/'Banca Comercial '!$BO51)</f>
        <v>N/E</v>
      </c>
      <c r="W51" s="11" t="str">
        <f>IF(I51="N/E","N/E",I51*100/'Banca Comercial '!$BO51)</f>
        <v>N/E</v>
      </c>
      <c r="X51" s="11" t="str">
        <f>IF(J51="N/E","N/E",J51*100/'Banca Comercial '!$BO51)</f>
        <v>N/E</v>
      </c>
      <c r="Y51" s="11" t="str">
        <f>IF(K51="N/E","N/E",K51*100/'Banca Comercial '!$BO51)</f>
        <v>N/E</v>
      </c>
      <c r="Z51" s="11" t="str">
        <f>IF(L51="N/E","N/E",L51*100/'Banca Comercial '!$BO51)</f>
        <v>N/E</v>
      </c>
      <c r="AA51" s="11" t="str">
        <f>IF(M51="N/E","N/E",M51*100/'Banca Comercial '!$BO51)</f>
        <v>N/E</v>
      </c>
      <c r="AC51" s="46">
        <v>42583</v>
      </c>
      <c r="AD51" s="61">
        <f t="shared" si="4"/>
        <v>1661.6772210482845</v>
      </c>
      <c r="AE51" s="61">
        <f t="shared" si="5"/>
        <v>549.62340464392491</v>
      </c>
      <c r="AF51" s="61">
        <f t="shared" si="0"/>
        <v>37.412402740258635</v>
      </c>
      <c r="AG51" s="61">
        <f t="shared" si="1"/>
        <v>16.074917773857646</v>
      </c>
      <c r="AH51" s="61">
        <f t="shared" si="2"/>
        <v>380.0929153079224</v>
      </c>
      <c r="AI51" s="61">
        <f t="shared" si="6"/>
        <v>116.04316882188625</v>
      </c>
      <c r="AJ51" s="61">
        <f t="shared" si="7"/>
        <v>176.91086433310889</v>
      </c>
      <c r="AK51" s="61">
        <f t="shared" si="8"/>
        <v>658.28800592818118</v>
      </c>
      <c r="AL51" s="56"/>
      <c r="AT51" s="58"/>
      <c r="BA51" s="48"/>
      <c r="BB51" s="48"/>
      <c r="BC51" s="48"/>
      <c r="BD51" s="48"/>
      <c r="BE51" s="48"/>
      <c r="BF51" s="48"/>
    </row>
    <row r="52" spans="1:58" customFormat="1" hidden="1" x14ac:dyDescent="0.3">
      <c r="A52" s="38">
        <v>35612</v>
      </c>
      <c r="B52" s="11" t="s">
        <v>44</v>
      </c>
      <c r="C52" s="11" t="s">
        <v>44</v>
      </c>
      <c r="D52" s="11" t="s">
        <v>44</v>
      </c>
      <c r="E52" s="11">
        <v>2939941</v>
      </c>
      <c r="F52" s="11">
        <v>3512184</v>
      </c>
      <c r="G52" s="11" t="s">
        <v>44</v>
      </c>
      <c r="H52" s="11" t="s">
        <v>44</v>
      </c>
      <c r="I52" s="11" t="s">
        <v>44</v>
      </c>
      <c r="J52" s="11" t="s">
        <v>44</v>
      </c>
      <c r="K52" s="11" t="s">
        <v>44</v>
      </c>
      <c r="L52" s="11" t="s">
        <v>44</v>
      </c>
      <c r="M52" s="11" t="s">
        <v>44</v>
      </c>
      <c r="N52" s="53"/>
      <c r="O52" s="38">
        <v>35612</v>
      </c>
      <c r="P52" s="11" t="str">
        <f>IF(B52="N/E","N/E",B52*100/'Banca Comercial '!$BO52)</f>
        <v>N/E</v>
      </c>
      <c r="Q52" s="11" t="str">
        <f>IF(C52="N/E","N/E",C52*100/'Banca Comercial '!$BO52)</f>
        <v>N/E</v>
      </c>
      <c r="R52" s="11" t="str">
        <f>IF(D52="N/E","N/E",D52*100/'Banca Comercial '!$BO52)</f>
        <v>N/E</v>
      </c>
      <c r="S52" s="11">
        <f>IF(E52="N/E","N/E",E52*100/'Banca Comercial '!$BO52)</f>
        <v>10019216.050991759</v>
      </c>
      <c r="T52" s="11">
        <f>IF(F52="N/E","N/E",F52*100/'Banca Comercial '!$BO52)</f>
        <v>11969400.170560034</v>
      </c>
      <c r="U52" s="11" t="str">
        <f>IF(G52="N/E","N/E",G52*100/'Banca Comercial '!$BO52)</f>
        <v>N/E</v>
      </c>
      <c r="V52" s="11" t="str">
        <f>IF(H52="N/E","N/E",H52*100/'Banca Comercial '!$BO52)</f>
        <v>N/E</v>
      </c>
      <c r="W52" s="11" t="str">
        <f>IF(I52="N/E","N/E",I52*100/'Banca Comercial '!$BO52)</f>
        <v>N/E</v>
      </c>
      <c r="X52" s="11" t="str">
        <f>IF(J52="N/E","N/E",J52*100/'Banca Comercial '!$BO52)</f>
        <v>N/E</v>
      </c>
      <c r="Y52" s="11" t="str">
        <f>IF(K52="N/E","N/E",K52*100/'Banca Comercial '!$BO52)</f>
        <v>N/E</v>
      </c>
      <c r="Z52" s="11" t="str">
        <f>IF(L52="N/E","N/E",L52*100/'Banca Comercial '!$BO52)</f>
        <v>N/E</v>
      </c>
      <c r="AA52" s="11" t="str">
        <f>IF(M52="N/E","N/E",M52*100/'Banca Comercial '!$BO52)</f>
        <v>N/E</v>
      </c>
      <c r="AC52" s="46">
        <v>42614</v>
      </c>
      <c r="AD52" s="61">
        <f t="shared" si="4"/>
        <v>1670.5096534810564</v>
      </c>
      <c r="AE52" s="61">
        <f t="shared" si="5"/>
        <v>564.90404214076011</v>
      </c>
      <c r="AF52" s="61">
        <f t="shared" si="0"/>
        <v>38.105724421472942</v>
      </c>
      <c r="AG52" s="61">
        <f t="shared" si="1"/>
        <v>16.035462075281561</v>
      </c>
      <c r="AH52" s="61">
        <f t="shared" si="2"/>
        <v>389.31098592733792</v>
      </c>
      <c r="AI52" s="61">
        <f t="shared" si="6"/>
        <v>121.45186971666757</v>
      </c>
      <c r="AJ52" s="61">
        <f t="shared" si="7"/>
        <v>175.35941034151983</v>
      </c>
      <c r="AK52" s="61">
        <f t="shared" si="8"/>
        <v>657.47255438648403</v>
      </c>
      <c r="AL52" s="56"/>
      <c r="AT52" s="58"/>
      <c r="BA52" s="48"/>
      <c r="BB52" s="48"/>
      <c r="BC52" s="48"/>
      <c r="BD52" s="48"/>
      <c r="BE52" s="48"/>
      <c r="BF52" s="48"/>
    </row>
    <row r="53" spans="1:58" customFormat="1" hidden="1" x14ac:dyDescent="0.3">
      <c r="A53" s="39">
        <v>35643</v>
      </c>
      <c r="B53" s="11" t="s">
        <v>44</v>
      </c>
      <c r="C53" s="11" t="s">
        <v>44</v>
      </c>
      <c r="D53" s="11" t="s">
        <v>44</v>
      </c>
      <c r="E53" s="11">
        <v>3036084</v>
      </c>
      <c r="F53" s="11">
        <v>3545229</v>
      </c>
      <c r="G53" s="11" t="s">
        <v>44</v>
      </c>
      <c r="H53" s="11" t="s">
        <v>44</v>
      </c>
      <c r="I53" s="11" t="s">
        <v>44</v>
      </c>
      <c r="J53" s="11" t="s">
        <v>44</v>
      </c>
      <c r="K53" s="11" t="s">
        <v>44</v>
      </c>
      <c r="L53" s="11" t="s">
        <v>44</v>
      </c>
      <c r="M53" s="11" t="s">
        <v>44</v>
      </c>
      <c r="N53" s="53"/>
      <c r="O53" s="39">
        <v>35643</v>
      </c>
      <c r="P53" s="11" t="str">
        <f>IF(B53="N/E","N/E",B53*100/'Banca Comercial '!$BO53)</f>
        <v>N/E</v>
      </c>
      <c r="Q53" s="11" t="str">
        <f>IF(C53="N/E","N/E",C53*100/'Banca Comercial '!$BO53)</f>
        <v>N/E</v>
      </c>
      <c r="R53" s="11" t="str">
        <f>IF(D53="N/E","N/E",D53*100/'Banca Comercial '!$BO53)</f>
        <v>N/E</v>
      </c>
      <c r="S53" s="11">
        <f>IF(E53="N/E","N/E",E53*100/'Banca Comercial '!$BO53)</f>
        <v>10255678.890959868</v>
      </c>
      <c r="T53" s="11">
        <f>IF(F53="N/E","N/E",F53*100/'Banca Comercial '!$BO53)</f>
        <v>11975535.004604207</v>
      </c>
      <c r="U53" s="11" t="str">
        <f>IF(G53="N/E","N/E",G53*100/'Banca Comercial '!$BO53)</f>
        <v>N/E</v>
      </c>
      <c r="V53" s="11" t="str">
        <f>IF(H53="N/E","N/E",H53*100/'Banca Comercial '!$BO53)</f>
        <v>N/E</v>
      </c>
      <c r="W53" s="11" t="str">
        <f>IF(I53="N/E","N/E",I53*100/'Banca Comercial '!$BO53)</f>
        <v>N/E</v>
      </c>
      <c r="X53" s="11" t="str">
        <f>IF(J53="N/E","N/E",J53*100/'Banca Comercial '!$BO53)</f>
        <v>N/E</v>
      </c>
      <c r="Y53" s="11" t="str">
        <f>IF(K53="N/E","N/E",K53*100/'Banca Comercial '!$BO53)</f>
        <v>N/E</v>
      </c>
      <c r="Z53" s="11" t="str">
        <f>IF(L53="N/E","N/E",L53*100/'Banca Comercial '!$BO53)</f>
        <v>N/E</v>
      </c>
      <c r="AA53" s="11" t="str">
        <f>IF(M53="N/E","N/E",M53*100/'Banca Comercial '!$BO53)</f>
        <v>N/E</v>
      </c>
      <c r="AC53" s="46">
        <v>42644</v>
      </c>
      <c r="AD53" s="61">
        <f t="shared" si="4"/>
        <v>1644.339941433888</v>
      </c>
      <c r="AE53" s="61">
        <f t="shared" si="5"/>
        <v>556.93713048348741</v>
      </c>
      <c r="AF53" s="61">
        <f t="shared" si="0"/>
        <v>38.07315066458537</v>
      </c>
      <c r="AG53" s="61">
        <f t="shared" si="1"/>
        <v>15.968016170830413</v>
      </c>
      <c r="AH53" s="61">
        <f t="shared" si="2"/>
        <v>379.53529016990421</v>
      </c>
      <c r="AI53" s="61">
        <f t="shared" si="6"/>
        <v>123.36067347816739</v>
      </c>
      <c r="AJ53" s="61">
        <f t="shared" si="7"/>
        <v>174.03008434478483</v>
      </c>
      <c r="AK53" s="61">
        <f t="shared" si="8"/>
        <v>658.83448658371356</v>
      </c>
      <c r="AL53" s="56"/>
      <c r="AT53" s="58"/>
      <c r="BA53" s="48"/>
      <c r="BB53" s="48"/>
      <c r="BC53" s="48"/>
      <c r="BD53" s="48"/>
      <c r="BE53" s="48"/>
      <c r="BF53" s="48"/>
    </row>
    <row r="54" spans="1:58" customFormat="1" hidden="1" x14ac:dyDescent="0.3">
      <c r="A54" s="40">
        <v>35674</v>
      </c>
      <c r="B54" s="11" t="s">
        <v>44</v>
      </c>
      <c r="C54" s="11" t="s">
        <v>44</v>
      </c>
      <c r="D54" s="11" t="s">
        <v>44</v>
      </c>
      <c r="E54" s="11">
        <v>2990825</v>
      </c>
      <c r="F54" s="11">
        <v>3589665</v>
      </c>
      <c r="G54" s="11" t="s">
        <v>44</v>
      </c>
      <c r="H54" s="11" t="s">
        <v>44</v>
      </c>
      <c r="I54" s="11" t="s">
        <v>44</v>
      </c>
      <c r="J54" s="11" t="s">
        <v>44</v>
      </c>
      <c r="K54" s="11" t="s">
        <v>44</v>
      </c>
      <c r="L54" s="11" t="s">
        <v>44</v>
      </c>
      <c r="M54" s="11" t="s">
        <v>44</v>
      </c>
      <c r="N54" s="53"/>
      <c r="O54" s="40">
        <v>35674</v>
      </c>
      <c r="P54" s="11" t="str">
        <f>IF(B54="N/E","N/E",B54*100/'Banca Comercial '!$BO54)</f>
        <v>N/E</v>
      </c>
      <c r="Q54" s="11" t="str">
        <f>IF(C54="N/E","N/E",C54*100/'Banca Comercial '!$BO54)</f>
        <v>N/E</v>
      </c>
      <c r="R54" s="11" t="str">
        <f>IF(D54="N/E","N/E",D54*100/'Banca Comercial '!$BO54)</f>
        <v>N/E</v>
      </c>
      <c r="S54" s="11">
        <f>IF(E54="N/E","N/E",E54*100/'Banca Comercial '!$BO54)</f>
        <v>9978515.2619691398</v>
      </c>
      <c r="T54" s="11">
        <f>IF(F54="N/E","N/E",F54*100/'Banca Comercial '!$BO54)</f>
        <v>11976470.36782709</v>
      </c>
      <c r="U54" s="11" t="str">
        <f>IF(G54="N/E","N/E",G54*100/'Banca Comercial '!$BO54)</f>
        <v>N/E</v>
      </c>
      <c r="V54" s="11" t="str">
        <f>IF(H54="N/E","N/E",H54*100/'Banca Comercial '!$BO54)</f>
        <v>N/E</v>
      </c>
      <c r="W54" s="11" t="str">
        <f>IF(I54="N/E","N/E",I54*100/'Banca Comercial '!$BO54)</f>
        <v>N/E</v>
      </c>
      <c r="X54" s="11" t="str">
        <f>IF(J54="N/E","N/E",J54*100/'Banca Comercial '!$BO54)</f>
        <v>N/E</v>
      </c>
      <c r="Y54" s="11" t="str">
        <f>IF(K54="N/E","N/E",K54*100/'Banca Comercial '!$BO54)</f>
        <v>N/E</v>
      </c>
      <c r="Z54" s="11" t="str">
        <f>IF(L54="N/E","N/E",L54*100/'Banca Comercial '!$BO54)</f>
        <v>N/E</v>
      </c>
      <c r="AA54" s="11" t="str">
        <f>IF(M54="N/E","N/E",M54*100/'Banca Comercial '!$BO54)</f>
        <v>N/E</v>
      </c>
      <c r="AC54" s="46">
        <v>42675</v>
      </c>
      <c r="AD54" s="61">
        <f t="shared" si="4"/>
        <v>1723.7773309560116</v>
      </c>
      <c r="AE54" s="61">
        <f t="shared" si="5"/>
        <v>581.91903979174822</v>
      </c>
      <c r="AF54" s="61">
        <f t="shared" si="0"/>
        <v>37.927768392869801</v>
      </c>
      <c r="AG54" s="61">
        <f t="shared" si="1"/>
        <v>15.840410239454464</v>
      </c>
      <c r="AH54" s="61">
        <f t="shared" si="2"/>
        <v>402.06092220279072</v>
      </c>
      <c r="AI54" s="61">
        <f t="shared" si="6"/>
        <v>126.0899389566332</v>
      </c>
      <c r="AJ54" s="61">
        <f t="shared" si="7"/>
        <v>173.07128302337972</v>
      </c>
      <c r="AK54" s="61">
        <f t="shared" si="8"/>
        <v>707.95970018730395</v>
      </c>
      <c r="AL54" s="56"/>
      <c r="AT54" s="58"/>
      <c r="BA54" s="48"/>
      <c r="BB54" s="48"/>
      <c r="BC54" s="48"/>
      <c r="BD54" s="48"/>
      <c r="BE54" s="48"/>
      <c r="BF54" s="48"/>
    </row>
    <row r="55" spans="1:58" customFormat="1" ht="15.6" hidden="1" x14ac:dyDescent="0.3">
      <c r="A55" s="41">
        <v>35704</v>
      </c>
      <c r="B55" s="11" t="s">
        <v>44</v>
      </c>
      <c r="C55" s="11" t="s">
        <v>44</v>
      </c>
      <c r="D55" s="11" t="s">
        <v>44</v>
      </c>
      <c r="E55" s="11">
        <v>2979846</v>
      </c>
      <c r="F55" s="11">
        <v>3633792</v>
      </c>
      <c r="G55" s="11" t="s">
        <v>44</v>
      </c>
      <c r="H55" s="11" t="s">
        <v>44</v>
      </c>
      <c r="I55" s="11" t="s">
        <v>44</v>
      </c>
      <c r="J55" s="11" t="s">
        <v>44</v>
      </c>
      <c r="K55" s="11" t="s">
        <v>44</v>
      </c>
      <c r="L55" s="11" t="s">
        <v>44</v>
      </c>
      <c r="M55" s="11" t="s">
        <v>44</v>
      </c>
      <c r="N55" s="53"/>
      <c r="O55" s="41">
        <v>35704</v>
      </c>
      <c r="P55" s="11" t="str">
        <f>IF(B55="N/E","N/E",B55*100/'Banca Comercial '!$BO55)</f>
        <v>N/E</v>
      </c>
      <c r="Q55" s="11" t="str">
        <f>IF(C55="N/E","N/E",C55*100/'Banca Comercial '!$BO55)</f>
        <v>N/E</v>
      </c>
      <c r="R55" s="11" t="str">
        <f>IF(D55="N/E","N/E",D55*100/'Banca Comercial '!$BO55)</f>
        <v>N/E</v>
      </c>
      <c r="S55" s="11">
        <f>IF(E55="N/E","N/E",E55*100/'Banca Comercial '!$BO55)</f>
        <v>9863063.0588384774</v>
      </c>
      <c r="T55" s="11">
        <f>IF(F55="N/E","N/E",F55*100/'Banca Comercial '!$BO55)</f>
        <v>12027574.458110515</v>
      </c>
      <c r="U55" s="11" t="str">
        <f>IF(G55="N/E","N/E",G55*100/'Banca Comercial '!$BO55)</f>
        <v>N/E</v>
      </c>
      <c r="V55" s="11" t="str">
        <f>IF(H55="N/E","N/E",H55*100/'Banca Comercial '!$BO55)</f>
        <v>N/E</v>
      </c>
      <c r="W55" s="11" t="str">
        <f>IF(I55="N/E","N/E",I55*100/'Banca Comercial '!$BO55)</f>
        <v>N/E</v>
      </c>
      <c r="X55" s="11" t="str">
        <f>IF(J55="N/E","N/E",J55*100/'Banca Comercial '!$BO55)</f>
        <v>N/E</v>
      </c>
      <c r="Y55" s="11" t="str">
        <f>IF(K55="N/E","N/E",K55*100/'Banca Comercial '!$BO55)</f>
        <v>N/E</v>
      </c>
      <c r="Z55" s="11" t="str">
        <f>IF(L55="N/E","N/E",L55*100/'Banca Comercial '!$BO55)</f>
        <v>N/E</v>
      </c>
      <c r="AA55" s="11" t="str">
        <f>IF(M55="N/E","N/E",M55*100/'Banca Comercial '!$BO55)</f>
        <v>N/E</v>
      </c>
      <c r="AC55" s="46">
        <v>42705</v>
      </c>
      <c r="AD55" s="61">
        <f t="shared" si="4"/>
        <v>1720.6882850611157</v>
      </c>
      <c r="AE55" s="61">
        <f t="shared" si="5"/>
        <v>591.44575429707618</v>
      </c>
      <c r="AF55" s="61">
        <f t="shared" si="0"/>
        <v>38.035310967786657</v>
      </c>
      <c r="AG55" s="61">
        <f t="shared" si="1"/>
        <v>15.800755064087754</v>
      </c>
      <c r="AH55" s="61">
        <f t="shared" si="2"/>
        <v>407.15646370151535</v>
      </c>
      <c r="AI55" s="61">
        <f t="shared" si="6"/>
        <v>130.45322456368649</v>
      </c>
      <c r="AJ55" s="61">
        <f t="shared" si="7"/>
        <v>177.82006106213521</v>
      </c>
      <c r="AK55" s="61">
        <f t="shared" si="8"/>
        <v>691.60186399303291</v>
      </c>
      <c r="AL55" s="43"/>
      <c r="AM55" s="43"/>
      <c r="AN55" s="43"/>
      <c r="AO55" s="43"/>
      <c r="AP55" s="43"/>
      <c r="AQ55" s="43"/>
      <c r="AR55" s="43"/>
      <c r="AS55" s="43"/>
      <c r="AT55" s="43"/>
      <c r="AU55" s="43"/>
      <c r="AV55" s="43"/>
      <c r="AW55" s="43"/>
      <c r="AY55" s="44"/>
      <c r="BA55" s="48"/>
      <c r="BB55" s="48"/>
      <c r="BC55" s="48"/>
      <c r="BD55" s="48"/>
      <c r="BE55" s="48"/>
      <c r="BF55" s="48"/>
    </row>
    <row r="56" spans="1:58" customFormat="1" hidden="1" x14ac:dyDescent="0.3">
      <c r="A56" s="42">
        <v>35735</v>
      </c>
      <c r="B56" s="11" t="s">
        <v>44</v>
      </c>
      <c r="C56" s="11" t="s">
        <v>44</v>
      </c>
      <c r="D56" s="11" t="s">
        <v>44</v>
      </c>
      <c r="E56" s="11">
        <v>3012184</v>
      </c>
      <c r="F56" s="11">
        <v>3667625</v>
      </c>
      <c r="G56" s="11" t="s">
        <v>44</v>
      </c>
      <c r="H56" s="11" t="s">
        <v>44</v>
      </c>
      <c r="I56" s="11" t="s">
        <v>44</v>
      </c>
      <c r="J56" s="11" t="s">
        <v>44</v>
      </c>
      <c r="K56" s="11" t="s">
        <v>44</v>
      </c>
      <c r="L56" s="11" t="s">
        <v>44</v>
      </c>
      <c r="M56" s="11" t="s">
        <v>44</v>
      </c>
      <c r="N56" s="53"/>
      <c r="O56" s="42">
        <v>35735</v>
      </c>
      <c r="P56" s="11" t="str">
        <f>IF(B56="N/E","N/E",B56*100/'Banca Comercial '!$BO56)</f>
        <v>N/E</v>
      </c>
      <c r="Q56" s="11" t="str">
        <f>IF(C56="N/E","N/E",C56*100/'Banca Comercial '!$BO56)</f>
        <v>N/E</v>
      </c>
      <c r="R56" s="11" t="str">
        <f>IF(D56="N/E","N/E",D56*100/'Banca Comercial '!$BO56)</f>
        <v>N/E</v>
      </c>
      <c r="S56" s="11">
        <f>IF(E56="N/E","N/E",E56*100/'Banca Comercial '!$BO56)</f>
        <v>9859796.2525459286</v>
      </c>
      <c r="T56" s="11">
        <f>IF(F56="N/E","N/E",F56*100/'Banca Comercial '!$BO56)</f>
        <v>12005254.403696375</v>
      </c>
      <c r="U56" s="11" t="str">
        <f>IF(G56="N/E","N/E",G56*100/'Banca Comercial '!$BO56)</f>
        <v>N/E</v>
      </c>
      <c r="V56" s="11" t="str">
        <f>IF(H56="N/E","N/E",H56*100/'Banca Comercial '!$BO56)</f>
        <v>N/E</v>
      </c>
      <c r="W56" s="11" t="str">
        <f>IF(I56="N/E","N/E",I56*100/'Banca Comercial '!$BO56)</f>
        <v>N/E</v>
      </c>
      <c r="X56" s="11" t="str">
        <f>IF(J56="N/E","N/E",J56*100/'Banca Comercial '!$BO56)</f>
        <v>N/E</v>
      </c>
      <c r="Y56" s="11" t="str">
        <f>IF(K56="N/E","N/E",K56*100/'Banca Comercial '!$BO56)</f>
        <v>N/E</v>
      </c>
      <c r="Z56" s="11" t="str">
        <f>IF(L56="N/E","N/E",L56*100/'Banca Comercial '!$BO56)</f>
        <v>N/E</v>
      </c>
      <c r="AA56" s="11" t="str">
        <f>IF(M56="N/E","N/E",M56*100/'Banca Comercial '!$BO56)</f>
        <v>N/E</v>
      </c>
      <c r="AC56" s="46">
        <v>42736</v>
      </c>
      <c r="AD56" s="61">
        <f t="shared" si="4"/>
        <v>1687.4988510607925</v>
      </c>
      <c r="AE56" s="61">
        <f t="shared" si="5"/>
        <v>577.27320677341129</v>
      </c>
      <c r="AF56" s="61">
        <f t="shared" si="0"/>
        <v>38.207019689632098</v>
      </c>
      <c r="AG56" s="61">
        <f t="shared" si="1"/>
        <v>15.431533721966787</v>
      </c>
      <c r="AH56" s="61">
        <f t="shared" si="2"/>
        <v>397.06347800927739</v>
      </c>
      <c r="AI56" s="61">
        <f t="shared" si="6"/>
        <v>126.57117535253504</v>
      </c>
      <c r="AJ56" s="61">
        <f t="shared" si="7"/>
        <v>177.68644962833912</v>
      </c>
      <c r="AK56" s="61">
        <f t="shared" si="8"/>
        <v>675.79621055844666</v>
      </c>
      <c r="AL56" s="59"/>
      <c r="AM56" s="44"/>
      <c r="AN56" s="44"/>
      <c r="AO56" s="44"/>
      <c r="AP56" s="44"/>
      <c r="AQ56" s="44"/>
      <c r="AR56" s="44"/>
      <c r="AS56" s="44"/>
      <c r="AT56" s="44"/>
      <c r="AU56" s="44"/>
      <c r="AV56" s="44"/>
      <c r="AW56" s="44"/>
      <c r="AX56" s="44"/>
      <c r="AY56" s="44"/>
      <c r="BA56" s="48"/>
      <c r="BB56" s="48"/>
      <c r="BC56" s="48"/>
      <c r="BD56" s="48"/>
      <c r="BE56" s="48"/>
      <c r="BF56" s="48"/>
    </row>
    <row r="57" spans="1:58" customFormat="1" hidden="1" x14ac:dyDescent="0.3">
      <c r="A57" s="31">
        <v>35765</v>
      </c>
      <c r="B57" s="11" t="s">
        <v>44</v>
      </c>
      <c r="C57" s="11" t="s">
        <v>44</v>
      </c>
      <c r="D57" s="11" t="s">
        <v>44</v>
      </c>
      <c r="E57" s="11">
        <v>3030787</v>
      </c>
      <c r="F57" s="11">
        <v>3718306</v>
      </c>
      <c r="G57" s="11" t="s">
        <v>44</v>
      </c>
      <c r="H57" s="11" t="s">
        <v>44</v>
      </c>
      <c r="I57" s="11" t="s">
        <v>44</v>
      </c>
      <c r="J57" s="11" t="s">
        <v>44</v>
      </c>
      <c r="K57" s="11" t="s">
        <v>44</v>
      </c>
      <c r="L57" s="11" t="s">
        <v>44</v>
      </c>
      <c r="M57" s="11" t="s">
        <v>44</v>
      </c>
      <c r="N57" s="53"/>
      <c r="O57" s="31">
        <v>35765</v>
      </c>
      <c r="P57" s="11" t="str">
        <f>IF(B57="N/E","N/E",B57*100/'Banca Comercial '!$BO57)</f>
        <v>N/E</v>
      </c>
      <c r="Q57" s="11" t="str">
        <f>IF(C57="N/E","N/E",C57*100/'Banca Comercial '!$BO57)</f>
        <v>N/E</v>
      </c>
      <c r="R57" s="11" t="str">
        <f>IF(D57="N/E","N/E",D57*100/'Banca Comercial '!$BO57)</f>
        <v>N/E</v>
      </c>
      <c r="S57" s="11">
        <f>IF(E57="N/E","N/E",E57*100/'Banca Comercial '!$BO57)</f>
        <v>9783613.893081028</v>
      </c>
      <c r="T57" s="11">
        <f>IF(F57="N/E","N/E",F57*100/'Banca Comercial '!$BO57)</f>
        <v>12002978.183662048</v>
      </c>
      <c r="U57" s="11" t="str">
        <f>IF(G57="N/E","N/E",G57*100/'Banca Comercial '!$BO57)</f>
        <v>N/E</v>
      </c>
      <c r="V57" s="11" t="str">
        <f>IF(H57="N/E","N/E",H57*100/'Banca Comercial '!$BO57)</f>
        <v>N/E</v>
      </c>
      <c r="W57" s="11" t="str">
        <f>IF(I57="N/E","N/E",I57*100/'Banca Comercial '!$BO57)</f>
        <v>N/E</v>
      </c>
      <c r="X57" s="11" t="str">
        <f>IF(J57="N/E","N/E",J57*100/'Banca Comercial '!$BO57)</f>
        <v>N/E</v>
      </c>
      <c r="Y57" s="11" t="str">
        <f>IF(K57="N/E","N/E",K57*100/'Banca Comercial '!$BO57)</f>
        <v>N/E</v>
      </c>
      <c r="Z57" s="11" t="str">
        <f>IF(L57="N/E","N/E",L57*100/'Banca Comercial '!$BO57)</f>
        <v>N/E</v>
      </c>
      <c r="AA57" s="11" t="str">
        <f>IF(M57="N/E","N/E",M57*100/'Banca Comercial '!$BO57)</f>
        <v>N/E</v>
      </c>
      <c r="AC57" s="46">
        <v>42767</v>
      </c>
      <c r="AD57" s="61">
        <f t="shared" si="4"/>
        <v>1646.6329889987526</v>
      </c>
      <c r="AE57" s="61">
        <f t="shared" si="5"/>
        <v>561.57113093588396</v>
      </c>
      <c r="AF57" s="61">
        <f t="shared" si="0"/>
        <v>39.440909317542619</v>
      </c>
      <c r="AG57" s="61">
        <f t="shared" si="1"/>
        <v>15.303731101501326</v>
      </c>
      <c r="AH57" s="61">
        <f t="shared" si="2"/>
        <v>388.95495592522497</v>
      </c>
      <c r="AI57" s="61">
        <f t="shared" si="6"/>
        <v>117.87153459161516</v>
      </c>
      <c r="AJ57" s="61">
        <f t="shared" si="7"/>
        <v>174.46155502418722</v>
      </c>
      <c r="AK57" s="61">
        <f t="shared" si="8"/>
        <v>644.22100985439658</v>
      </c>
      <c r="AL57" s="59"/>
      <c r="AM57" s="44"/>
      <c r="AN57" s="44"/>
      <c r="AO57" s="44"/>
      <c r="AP57" s="44"/>
      <c r="AQ57" s="44"/>
      <c r="AR57" s="44"/>
      <c r="AS57" s="44"/>
      <c r="AT57" s="44"/>
      <c r="AU57" s="44"/>
      <c r="AV57" s="44"/>
      <c r="AW57" s="44"/>
      <c r="AX57" s="44"/>
      <c r="AY57" s="44"/>
      <c r="BA57" s="48"/>
      <c r="BB57" s="48"/>
      <c r="BC57" s="48"/>
      <c r="BD57" s="48"/>
      <c r="BE57" s="48"/>
      <c r="BF57" s="48"/>
    </row>
    <row r="58" spans="1:58" customFormat="1" hidden="1" x14ac:dyDescent="0.3">
      <c r="A58" s="32">
        <v>35796</v>
      </c>
      <c r="B58" s="11" t="s">
        <v>44</v>
      </c>
      <c r="C58" s="11" t="s">
        <v>44</v>
      </c>
      <c r="D58" s="11" t="s">
        <v>44</v>
      </c>
      <c r="E58" s="11">
        <v>2971958</v>
      </c>
      <c r="F58" s="11">
        <v>3730129</v>
      </c>
      <c r="G58" s="11" t="s">
        <v>44</v>
      </c>
      <c r="H58" s="11" t="s">
        <v>44</v>
      </c>
      <c r="I58" s="11" t="s">
        <v>44</v>
      </c>
      <c r="J58" s="11" t="s">
        <v>44</v>
      </c>
      <c r="K58" s="11" t="s">
        <v>44</v>
      </c>
      <c r="L58" s="11" t="s">
        <v>44</v>
      </c>
      <c r="M58" s="11" t="s">
        <v>44</v>
      </c>
      <c r="N58" s="53"/>
      <c r="O58" s="32">
        <v>35796</v>
      </c>
      <c r="P58" s="11" t="str">
        <f>IF(B58="N/E","N/E",B58*100/'Banca Comercial '!$BO58)</f>
        <v>N/E</v>
      </c>
      <c r="Q58" s="11" t="str">
        <f>IF(C58="N/E","N/E",C58*100/'Banca Comercial '!$BO58)</f>
        <v>N/E</v>
      </c>
      <c r="R58" s="11" t="str">
        <f>IF(D58="N/E","N/E",D58*100/'Banca Comercial '!$BO58)</f>
        <v>N/E</v>
      </c>
      <c r="S58" s="11">
        <f>IF(E58="N/E","N/E",E58*100/'Banca Comercial '!$BO58)</f>
        <v>9389429.5240749288</v>
      </c>
      <c r="T58" s="11">
        <f>IF(F58="N/E","N/E",F58*100/'Banca Comercial '!$BO58)</f>
        <v>11784750.444389889</v>
      </c>
      <c r="U58" s="11" t="str">
        <f>IF(G58="N/E","N/E",G58*100/'Banca Comercial '!$BO58)</f>
        <v>N/E</v>
      </c>
      <c r="V58" s="11" t="str">
        <f>IF(H58="N/E","N/E",H58*100/'Banca Comercial '!$BO58)</f>
        <v>N/E</v>
      </c>
      <c r="W58" s="11" t="str">
        <f>IF(I58="N/E","N/E",I58*100/'Banca Comercial '!$BO58)</f>
        <v>N/E</v>
      </c>
      <c r="X58" s="11" t="str">
        <f>IF(J58="N/E","N/E",J58*100/'Banca Comercial '!$BO58)</f>
        <v>N/E</v>
      </c>
      <c r="Y58" s="11" t="str">
        <f>IF(K58="N/E","N/E",K58*100/'Banca Comercial '!$BO58)</f>
        <v>N/E</v>
      </c>
      <c r="Z58" s="11" t="str">
        <f>IF(L58="N/E","N/E",L58*100/'Banca Comercial '!$BO58)</f>
        <v>N/E</v>
      </c>
      <c r="AA58" s="11" t="str">
        <f>IF(M58="N/E","N/E",M58*100/'Banca Comercial '!$BO58)</f>
        <v>N/E</v>
      </c>
      <c r="AC58" s="46">
        <v>42795</v>
      </c>
      <c r="AD58" s="61">
        <f t="shared" si="4"/>
        <v>1613.3947460662694</v>
      </c>
      <c r="AE58" s="61">
        <f t="shared" si="5"/>
        <v>555.34977996978091</v>
      </c>
      <c r="AF58" s="61">
        <f t="shared" si="0"/>
        <v>40.314105559662821</v>
      </c>
      <c r="AG58" s="61">
        <f t="shared" si="1"/>
        <v>15.075208579875893</v>
      </c>
      <c r="AH58" s="61">
        <f t="shared" si="2"/>
        <v>380.81503767716657</v>
      </c>
      <c r="AI58" s="61">
        <f t="shared" si="6"/>
        <v>119.14542815307567</v>
      </c>
      <c r="AJ58" s="61">
        <f t="shared" si="7"/>
        <v>172.97551938368088</v>
      </c>
      <c r="AK58" s="61">
        <f t="shared" si="8"/>
        <v>613.32521399379607</v>
      </c>
      <c r="AL58" s="59"/>
      <c r="AM58" s="59"/>
      <c r="AN58" s="59"/>
      <c r="AO58" s="59"/>
      <c r="AP58" s="59"/>
      <c r="AQ58" s="59"/>
      <c r="AR58" s="59"/>
      <c r="AS58" s="59"/>
      <c r="AT58" s="59"/>
      <c r="AU58" s="59"/>
      <c r="AV58" s="59"/>
      <c r="AW58" s="59"/>
      <c r="AX58" s="59"/>
      <c r="AY58" s="44"/>
      <c r="BA58" s="48"/>
      <c r="BB58" s="48"/>
      <c r="BC58" s="48"/>
      <c r="BD58" s="48"/>
      <c r="BE58" s="48"/>
      <c r="BF58" s="48"/>
    </row>
    <row r="59" spans="1:58" customFormat="1" ht="15.6" hidden="1" x14ac:dyDescent="0.3">
      <c r="A59" s="33">
        <v>35827</v>
      </c>
      <c r="B59" s="11" t="s">
        <v>44</v>
      </c>
      <c r="C59" s="11" t="s">
        <v>44</v>
      </c>
      <c r="D59" s="11" t="s">
        <v>44</v>
      </c>
      <c r="E59" s="11">
        <v>2916451</v>
      </c>
      <c r="F59" s="11">
        <v>3749845</v>
      </c>
      <c r="G59" s="11" t="s">
        <v>44</v>
      </c>
      <c r="H59" s="11" t="s">
        <v>44</v>
      </c>
      <c r="I59" s="11" t="s">
        <v>44</v>
      </c>
      <c r="J59" s="11" t="s">
        <v>44</v>
      </c>
      <c r="K59" s="11" t="s">
        <v>44</v>
      </c>
      <c r="L59" s="11" t="s">
        <v>44</v>
      </c>
      <c r="M59" s="11" t="s">
        <v>44</v>
      </c>
      <c r="N59" s="53"/>
      <c r="O59" s="33">
        <v>35827</v>
      </c>
      <c r="P59" s="11" t="str">
        <f>IF(B59="N/E","N/E",B59*100/'Banca Comercial '!$BO59)</f>
        <v>N/E</v>
      </c>
      <c r="Q59" s="11" t="str">
        <f>IF(C59="N/E","N/E",C59*100/'Banca Comercial '!$BO59)</f>
        <v>N/E</v>
      </c>
      <c r="R59" s="11" t="str">
        <f>IF(D59="N/E","N/E",D59*100/'Banca Comercial '!$BO59)</f>
        <v>N/E</v>
      </c>
      <c r="S59" s="11">
        <f>IF(E59="N/E","N/E",E59*100/'Banca Comercial '!$BO59)</f>
        <v>9055526.9144944735</v>
      </c>
      <c r="T59" s="11">
        <f>IF(F59="N/E","N/E",F59*100/'Banca Comercial '!$BO59)</f>
        <v>11643200.013537869</v>
      </c>
      <c r="U59" s="11" t="str">
        <f>IF(G59="N/E","N/E",G59*100/'Banca Comercial '!$BO59)</f>
        <v>N/E</v>
      </c>
      <c r="V59" s="11" t="str">
        <f>IF(H59="N/E","N/E",H59*100/'Banca Comercial '!$BO59)</f>
        <v>N/E</v>
      </c>
      <c r="W59" s="11" t="str">
        <f>IF(I59="N/E","N/E",I59*100/'Banca Comercial '!$BO59)</f>
        <v>N/E</v>
      </c>
      <c r="X59" s="11" t="str">
        <f>IF(J59="N/E","N/E",J59*100/'Banca Comercial '!$BO59)</f>
        <v>N/E</v>
      </c>
      <c r="Y59" s="11" t="str">
        <f>IF(K59="N/E","N/E",K59*100/'Banca Comercial '!$BO59)</f>
        <v>N/E</v>
      </c>
      <c r="Z59" s="11" t="str">
        <f>IF(L59="N/E","N/E",L59*100/'Banca Comercial '!$BO59)</f>
        <v>N/E</v>
      </c>
      <c r="AA59" s="11" t="str">
        <f>IF(M59="N/E","N/E",M59*100/'Banca Comercial '!$BO59)</f>
        <v>N/E</v>
      </c>
      <c r="AC59" s="46">
        <v>42826</v>
      </c>
      <c r="AD59" s="61">
        <f t="shared" si="4"/>
        <v>1624.3243276805952</v>
      </c>
      <c r="AE59" s="61">
        <f t="shared" si="5"/>
        <v>554.95790090816399</v>
      </c>
      <c r="AF59" s="61">
        <f t="shared" si="0"/>
        <v>42.126683583629102</v>
      </c>
      <c r="AG59" s="61">
        <f t="shared" si="1"/>
        <v>15.13896373939593</v>
      </c>
      <c r="AH59" s="61">
        <f t="shared" si="2"/>
        <v>380.9351460542054</v>
      </c>
      <c r="AI59" s="61">
        <f t="shared" si="6"/>
        <v>116.75710753093352</v>
      </c>
      <c r="AJ59" s="61">
        <f t="shared" si="7"/>
        <v>172.67555231837122</v>
      </c>
      <c r="AK59" s="61">
        <f t="shared" si="8"/>
        <v>621.56586083502236</v>
      </c>
      <c r="AL59" s="43"/>
      <c r="AM59" s="43"/>
      <c r="AN59" s="43"/>
      <c r="AO59" s="43"/>
      <c r="AP59" s="43"/>
      <c r="AQ59" s="43"/>
      <c r="AR59" s="43"/>
      <c r="AS59" s="43"/>
      <c r="AT59" s="59"/>
      <c r="AU59" s="59"/>
      <c r="AV59" s="59"/>
      <c r="AW59" s="59"/>
      <c r="AX59" s="59"/>
      <c r="AY59" s="44"/>
      <c r="BA59" s="48"/>
      <c r="BB59" s="48"/>
      <c r="BC59" s="48"/>
      <c r="BD59" s="48"/>
      <c r="BE59" s="48"/>
      <c r="BF59" s="48"/>
    </row>
    <row r="60" spans="1:58" customFormat="1" hidden="1" x14ac:dyDescent="0.3">
      <c r="A60" s="34">
        <v>35855</v>
      </c>
      <c r="B60" s="11" t="s">
        <v>44</v>
      </c>
      <c r="C60" s="11" t="s">
        <v>44</v>
      </c>
      <c r="D60" s="11" t="s">
        <v>44</v>
      </c>
      <c r="E60" s="11">
        <v>2918151</v>
      </c>
      <c r="F60" s="11">
        <v>3773591</v>
      </c>
      <c r="G60" s="11" t="s">
        <v>44</v>
      </c>
      <c r="H60" s="11" t="s">
        <v>44</v>
      </c>
      <c r="I60" s="11" t="s">
        <v>44</v>
      </c>
      <c r="J60" s="11" t="s">
        <v>44</v>
      </c>
      <c r="K60" s="11" t="s">
        <v>44</v>
      </c>
      <c r="L60" s="11" t="s">
        <v>44</v>
      </c>
      <c r="M60" s="11" t="s">
        <v>44</v>
      </c>
      <c r="N60" s="53"/>
      <c r="O60" s="34">
        <v>35855</v>
      </c>
      <c r="P60" s="11" t="str">
        <f>IF(B60="N/E","N/E",B60*100/'Banca Comercial '!$BO60)</f>
        <v>N/E</v>
      </c>
      <c r="Q60" s="11" t="str">
        <f>IF(C60="N/E","N/E",C60*100/'Banca Comercial '!$BO60)</f>
        <v>N/E</v>
      </c>
      <c r="R60" s="11" t="str">
        <f>IF(D60="N/E","N/E",D60*100/'Banca Comercial '!$BO60)</f>
        <v>N/E</v>
      </c>
      <c r="S60" s="11">
        <f>IF(E60="N/E","N/E",E60*100/'Banca Comercial '!$BO60)</f>
        <v>8955896.1386515275</v>
      </c>
      <c r="T60" s="11">
        <f>IF(F60="N/E","N/E",F60*100/'Banca Comercial '!$BO60)</f>
        <v>11581268.092621032</v>
      </c>
      <c r="U60" s="11" t="str">
        <f>IF(G60="N/E","N/E",G60*100/'Banca Comercial '!$BO60)</f>
        <v>N/E</v>
      </c>
      <c r="V60" s="11" t="str">
        <f>IF(H60="N/E","N/E",H60*100/'Banca Comercial '!$BO60)</f>
        <v>N/E</v>
      </c>
      <c r="W60" s="11" t="str">
        <f>IF(I60="N/E","N/E",I60*100/'Banca Comercial '!$BO60)</f>
        <v>N/E</v>
      </c>
      <c r="X60" s="11" t="str">
        <f>IF(J60="N/E","N/E",J60*100/'Banca Comercial '!$BO60)</f>
        <v>N/E</v>
      </c>
      <c r="Y60" s="11" t="str">
        <f>IF(K60="N/E","N/E",K60*100/'Banca Comercial '!$BO60)</f>
        <v>N/E</v>
      </c>
      <c r="Z60" s="11" t="str">
        <f>IF(L60="N/E","N/E",L60*100/'Banca Comercial '!$BO60)</f>
        <v>N/E</v>
      </c>
      <c r="AA60" s="11" t="str">
        <f>IF(M60="N/E","N/E",M60*100/'Banca Comercial '!$BO60)</f>
        <v>N/E</v>
      </c>
      <c r="AC60" s="46">
        <v>42856</v>
      </c>
      <c r="AD60" s="61">
        <f t="shared" si="4"/>
        <v>1646.438176788711</v>
      </c>
      <c r="AE60" s="61">
        <f t="shared" si="5"/>
        <v>550.02632082879393</v>
      </c>
      <c r="AF60" s="61">
        <f t="shared" si="0"/>
        <v>42.496921329647535</v>
      </c>
      <c r="AG60" s="61">
        <f t="shared" si="1"/>
        <v>15.101430913308301</v>
      </c>
      <c r="AH60" s="61">
        <f t="shared" si="2"/>
        <v>379.07237617214213</v>
      </c>
      <c r="AI60" s="61">
        <f t="shared" si="6"/>
        <v>113.35559241369593</v>
      </c>
      <c r="AJ60" s="61">
        <f t="shared" si="7"/>
        <v>174.40304266388938</v>
      </c>
      <c r="AK60" s="61">
        <f t="shared" si="8"/>
        <v>634.79651405080017</v>
      </c>
      <c r="AL60" s="59"/>
      <c r="AM60" s="44"/>
      <c r="AN60" s="44"/>
      <c r="AO60" s="44"/>
      <c r="AP60" s="44"/>
      <c r="AQ60" s="44"/>
      <c r="AR60" s="44"/>
      <c r="AS60" s="44"/>
      <c r="AT60" s="59"/>
      <c r="AU60" s="59"/>
      <c r="AV60" s="59"/>
      <c r="AW60" s="59"/>
      <c r="AX60" s="59"/>
      <c r="BA60" s="48"/>
      <c r="BB60" s="48"/>
      <c r="BC60" s="48"/>
      <c r="BD60" s="48"/>
      <c r="BE60" s="48"/>
      <c r="BF60" s="48"/>
    </row>
    <row r="61" spans="1:58" customFormat="1" hidden="1" x14ac:dyDescent="0.3">
      <c r="A61" s="35">
        <v>35886</v>
      </c>
      <c r="B61" s="11" t="s">
        <v>44</v>
      </c>
      <c r="C61" s="11" t="s">
        <v>44</v>
      </c>
      <c r="D61" s="11" t="s">
        <v>44</v>
      </c>
      <c r="E61" s="11">
        <v>2955359</v>
      </c>
      <c r="F61" s="11">
        <v>3788187</v>
      </c>
      <c r="G61" s="11" t="s">
        <v>44</v>
      </c>
      <c r="H61" s="11" t="s">
        <v>44</v>
      </c>
      <c r="I61" s="11" t="s">
        <v>44</v>
      </c>
      <c r="J61" s="11" t="s">
        <v>44</v>
      </c>
      <c r="K61" s="11" t="s">
        <v>44</v>
      </c>
      <c r="L61" s="11" t="s">
        <v>44</v>
      </c>
      <c r="M61" s="11" t="s">
        <v>44</v>
      </c>
      <c r="N61" s="53"/>
      <c r="O61" s="35">
        <v>35886</v>
      </c>
      <c r="P61" s="11" t="str">
        <f>IF(B61="N/E","N/E",B61*100/'Banca Comercial '!$BO61)</f>
        <v>N/E</v>
      </c>
      <c r="Q61" s="11" t="str">
        <f>IF(C61="N/E","N/E",C61*100/'Banca Comercial '!$BO61)</f>
        <v>N/E</v>
      </c>
      <c r="R61" s="11" t="str">
        <f>IF(D61="N/E","N/E",D61*100/'Banca Comercial '!$BO61)</f>
        <v>N/E</v>
      </c>
      <c r="S61" s="11">
        <f>IF(E61="N/E","N/E",E61*100/'Banca Comercial '!$BO61)</f>
        <v>8986013.8106368147</v>
      </c>
      <c r="T61" s="11">
        <f>IF(F61="N/E","N/E",F61*100/'Banca Comercial '!$BO61)</f>
        <v>11518296.321791986</v>
      </c>
      <c r="U61" s="11" t="str">
        <f>IF(G61="N/E","N/E",G61*100/'Banca Comercial '!$BO61)</f>
        <v>N/E</v>
      </c>
      <c r="V61" s="11" t="str">
        <f>IF(H61="N/E","N/E",H61*100/'Banca Comercial '!$BO61)</f>
        <v>N/E</v>
      </c>
      <c r="W61" s="11" t="str">
        <f>IF(I61="N/E","N/E",I61*100/'Banca Comercial '!$BO61)</f>
        <v>N/E</v>
      </c>
      <c r="X61" s="11" t="str">
        <f>IF(J61="N/E","N/E",J61*100/'Banca Comercial '!$BO61)</f>
        <v>N/E</v>
      </c>
      <c r="Y61" s="11" t="str">
        <f>IF(K61="N/E","N/E",K61*100/'Banca Comercial '!$BO61)</f>
        <v>N/E</v>
      </c>
      <c r="Z61" s="11" t="str">
        <f>IF(L61="N/E","N/E",L61*100/'Banca Comercial '!$BO61)</f>
        <v>N/E</v>
      </c>
      <c r="AA61" s="11" t="str">
        <f>IF(M61="N/E","N/E",M61*100/'Banca Comercial '!$BO61)</f>
        <v>N/E</v>
      </c>
      <c r="AC61" s="46">
        <v>42887</v>
      </c>
      <c r="AD61" s="61">
        <f t="shared" si="4"/>
        <v>1635.5488743902401</v>
      </c>
      <c r="AE61" s="61">
        <f t="shared" si="5"/>
        <v>546.60131123817496</v>
      </c>
      <c r="AF61" s="61">
        <f t="shared" si="0"/>
        <v>43.280217028433199</v>
      </c>
      <c r="AG61" s="61">
        <f t="shared" si="1"/>
        <v>15.110088364767819</v>
      </c>
      <c r="AH61" s="61">
        <f t="shared" si="2"/>
        <v>372.79103164305832</v>
      </c>
      <c r="AI61" s="61">
        <f t="shared" si="6"/>
        <v>115.41997420191558</v>
      </c>
      <c r="AJ61" s="61">
        <f t="shared" si="7"/>
        <v>173.99042044597277</v>
      </c>
      <c r="AK61" s="61">
        <f t="shared" si="8"/>
        <v>625.65500090245052</v>
      </c>
      <c r="AL61" s="59"/>
      <c r="AM61" s="44"/>
      <c r="AN61" s="44"/>
      <c r="AO61" s="44"/>
      <c r="AP61" s="44"/>
      <c r="AQ61" s="44"/>
      <c r="AR61" s="44"/>
      <c r="AS61" s="44"/>
      <c r="AT61" s="59"/>
      <c r="AU61" s="59"/>
      <c r="AV61" s="59"/>
      <c r="AW61" s="59"/>
      <c r="AX61" s="59"/>
      <c r="BA61" s="48"/>
      <c r="BB61" s="48"/>
      <c r="BC61" s="48"/>
      <c r="BD61" s="48"/>
      <c r="BE61" s="48"/>
      <c r="BF61" s="48"/>
    </row>
    <row r="62" spans="1:58" customFormat="1" hidden="1" x14ac:dyDescent="0.3">
      <c r="A62" s="36">
        <v>35916</v>
      </c>
      <c r="B62" s="11" t="s">
        <v>44</v>
      </c>
      <c r="C62" s="11" t="s">
        <v>44</v>
      </c>
      <c r="D62" s="11" t="s">
        <v>44</v>
      </c>
      <c r="E62" s="11">
        <v>3057109</v>
      </c>
      <c r="F62" s="11">
        <v>3800047</v>
      </c>
      <c r="G62" s="11" t="s">
        <v>44</v>
      </c>
      <c r="H62" s="11" t="s">
        <v>44</v>
      </c>
      <c r="I62" s="11" t="s">
        <v>44</v>
      </c>
      <c r="J62" s="11" t="s">
        <v>44</v>
      </c>
      <c r="K62" s="11" t="s">
        <v>44</v>
      </c>
      <c r="L62" s="11" t="s">
        <v>44</v>
      </c>
      <c r="M62" s="11" t="s">
        <v>44</v>
      </c>
      <c r="N62" s="53"/>
      <c r="O62" s="36">
        <v>35916</v>
      </c>
      <c r="P62" s="11" t="str">
        <f>IF(B62="N/E","N/E",B62*100/'Banca Comercial '!$BO62)</f>
        <v>N/E</v>
      </c>
      <c r="Q62" s="11" t="str">
        <f>IF(C62="N/E","N/E",C62*100/'Banca Comercial '!$BO62)</f>
        <v>N/E</v>
      </c>
      <c r="R62" s="11" t="str">
        <f>IF(D62="N/E","N/E",D62*100/'Banca Comercial '!$BO62)</f>
        <v>N/E</v>
      </c>
      <c r="S62" s="11">
        <f>IF(E62="N/E","N/E",E62*100/'Banca Comercial '!$BO62)</f>
        <v>9221935.3640268985</v>
      </c>
      <c r="T62" s="11">
        <f>IF(F62="N/E","N/E",F62*100/'Banca Comercial '!$BO62)</f>
        <v>11463048.198237067</v>
      </c>
      <c r="U62" s="11" t="str">
        <f>IF(G62="N/E","N/E",G62*100/'Banca Comercial '!$BO62)</f>
        <v>N/E</v>
      </c>
      <c r="V62" s="11" t="str">
        <f>IF(H62="N/E","N/E",H62*100/'Banca Comercial '!$BO62)</f>
        <v>N/E</v>
      </c>
      <c r="W62" s="11" t="str">
        <f>IF(I62="N/E","N/E",I62*100/'Banca Comercial '!$BO62)</f>
        <v>N/E</v>
      </c>
      <c r="X62" s="11" t="str">
        <f>IF(J62="N/E","N/E",J62*100/'Banca Comercial '!$BO62)</f>
        <v>N/E</v>
      </c>
      <c r="Y62" s="11" t="str">
        <f>IF(K62="N/E","N/E",K62*100/'Banca Comercial '!$BO62)</f>
        <v>N/E</v>
      </c>
      <c r="Z62" s="11" t="str">
        <f>IF(L62="N/E","N/E",L62*100/'Banca Comercial '!$BO62)</f>
        <v>N/E</v>
      </c>
      <c r="AA62" s="11" t="str">
        <f>IF(M62="N/E","N/E",M62*100/'Banca Comercial '!$BO62)</f>
        <v>N/E</v>
      </c>
      <c r="AC62" s="46">
        <v>42917</v>
      </c>
      <c r="AD62" s="61">
        <f t="shared" si="4"/>
        <v>1677.3386661875711</v>
      </c>
      <c r="AE62" s="61">
        <f t="shared" si="5"/>
        <v>550.50029859780761</v>
      </c>
      <c r="AF62" s="61">
        <f t="shared" si="0"/>
        <v>44.029681331010046</v>
      </c>
      <c r="AG62" s="61">
        <f t="shared" si="1"/>
        <v>15.042774053505974</v>
      </c>
      <c r="AH62" s="61">
        <f t="shared" si="2"/>
        <v>372.62085377616512</v>
      </c>
      <c r="AI62" s="61">
        <f t="shared" si="6"/>
        <v>118.8069894371265</v>
      </c>
      <c r="AJ62" s="61">
        <f t="shared" si="7"/>
        <v>173.03633468179089</v>
      </c>
      <c r="AK62" s="61">
        <f t="shared" si="8"/>
        <v>666.45500084386993</v>
      </c>
      <c r="BA62" s="48"/>
      <c r="BB62" s="48"/>
      <c r="BC62" s="48"/>
      <c r="BD62" s="48"/>
      <c r="BE62" s="48"/>
      <c r="BF62" s="48"/>
    </row>
    <row r="63" spans="1:58" customFormat="1" hidden="1" x14ac:dyDescent="0.3">
      <c r="A63" s="37">
        <v>35947</v>
      </c>
      <c r="B63" s="11" t="s">
        <v>44</v>
      </c>
      <c r="C63" s="11" t="s">
        <v>44</v>
      </c>
      <c r="D63" s="11" t="s">
        <v>44</v>
      </c>
      <c r="E63" s="11">
        <v>3143760</v>
      </c>
      <c r="F63" s="11">
        <v>3856035</v>
      </c>
      <c r="G63" s="11" t="s">
        <v>44</v>
      </c>
      <c r="H63" s="11" t="s">
        <v>44</v>
      </c>
      <c r="I63" s="11" t="s">
        <v>44</v>
      </c>
      <c r="J63" s="11" t="s">
        <v>44</v>
      </c>
      <c r="K63" s="11" t="s">
        <v>44</v>
      </c>
      <c r="L63" s="11" t="s">
        <v>44</v>
      </c>
      <c r="M63" s="11" t="s">
        <v>44</v>
      </c>
      <c r="N63" s="53"/>
      <c r="O63" s="37">
        <v>35947</v>
      </c>
      <c r="P63" s="11" t="str">
        <f>IF(B63="N/E","N/E",B63*100/'Banca Comercial '!$BO63)</f>
        <v>N/E</v>
      </c>
      <c r="Q63" s="11" t="str">
        <f>IF(C63="N/E","N/E",C63*100/'Banca Comercial '!$BO63)</f>
        <v>N/E</v>
      </c>
      <c r="R63" s="11" t="str">
        <f>IF(D63="N/E","N/E",D63*100/'Banca Comercial '!$BO63)</f>
        <v>N/E</v>
      </c>
      <c r="S63" s="11">
        <f>IF(E63="N/E","N/E",E63*100/'Banca Comercial '!$BO63)</f>
        <v>9372542.6078732517</v>
      </c>
      <c r="T63" s="11">
        <f>IF(F63="N/E","N/E",F63*100/'Banca Comercial '!$BO63)</f>
        <v>11496059.60218036</v>
      </c>
      <c r="U63" s="11" t="str">
        <f>IF(G63="N/E","N/E",G63*100/'Banca Comercial '!$BO63)</f>
        <v>N/E</v>
      </c>
      <c r="V63" s="11" t="str">
        <f>IF(H63="N/E","N/E",H63*100/'Banca Comercial '!$BO63)</f>
        <v>N/E</v>
      </c>
      <c r="W63" s="11" t="str">
        <f>IF(I63="N/E","N/E",I63*100/'Banca Comercial '!$BO63)</f>
        <v>N/E</v>
      </c>
      <c r="X63" s="11" t="str">
        <f>IF(J63="N/E","N/E",J63*100/'Banca Comercial '!$BO63)</f>
        <v>N/E</v>
      </c>
      <c r="Y63" s="11" t="str">
        <f>IF(K63="N/E","N/E",K63*100/'Banca Comercial '!$BO63)</f>
        <v>N/E</v>
      </c>
      <c r="Z63" s="11" t="str">
        <f>IF(L63="N/E","N/E",L63*100/'Banca Comercial '!$BO63)</f>
        <v>N/E</v>
      </c>
      <c r="AA63" s="11" t="str">
        <f>IF(M63="N/E","N/E",M63*100/'Banca Comercial '!$BO63)</f>
        <v>N/E</v>
      </c>
      <c r="AC63" s="46">
        <v>42948</v>
      </c>
      <c r="AD63" s="61">
        <f t="shared" si="4"/>
        <v>1697.4143161327572</v>
      </c>
      <c r="AE63" s="61">
        <f t="shared" si="5"/>
        <v>560.16682053596639</v>
      </c>
      <c r="AF63" s="61">
        <f t="shared" ref="AF63:AF94" si="22">S293/$AG$29</f>
        <v>44.510127372690889</v>
      </c>
      <c r="AG63" s="61">
        <f t="shared" ref="AG63:AG94" si="23">T293/$AG$29</f>
        <v>14.946758394658826</v>
      </c>
      <c r="AH63" s="61">
        <f t="shared" ref="AH63:AH94" si="24">U293/$AG$29</f>
        <v>371.02442754021331</v>
      </c>
      <c r="AI63" s="61">
        <f t="shared" si="6"/>
        <v>129.68550722840342</v>
      </c>
      <c r="AJ63" s="61">
        <f t="shared" si="7"/>
        <v>171.7128420451109</v>
      </c>
      <c r="AK63" s="61">
        <f t="shared" si="8"/>
        <v>674.58863361654176</v>
      </c>
      <c r="BA63" s="48"/>
      <c r="BB63" s="48"/>
      <c r="BC63" s="48"/>
      <c r="BD63" s="48"/>
      <c r="BE63" s="48"/>
      <c r="BF63" s="48"/>
    </row>
    <row r="64" spans="1:58" customFormat="1" hidden="1" x14ac:dyDescent="0.3">
      <c r="A64" s="38">
        <v>35977</v>
      </c>
      <c r="B64" s="11" t="s">
        <v>44</v>
      </c>
      <c r="C64" s="11" t="s">
        <v>44</v>
      </c>
      <c r="D64" s="11" t="s">
        <v>44</v>
      </c>
      <c r="E64" s="11">
        <v>3166284</v>
      </c>
      <c r="F64" s="11">
        <v>3903470</v>
      </c>
      <c r="G64" s="11" t="s">
        <v>44</v>
      </c>
      <c r="H64" s="11" t="s">
        <v>44</v>
      </c>
      <c r="I64" s="11" t="s">
        <v>44</v>
      </c>
      <c r="J64" s="11" t="s">
        <v>44</v>
      </c>
      <c r="K64" s="11" t="s">
        <v>44</v>
      </c>
      <c r="L64" s="11" t="s">
        <v>44</v>
      </c>
      <c r="M64" s="11" t="s">
        <v>44</v>
      </c>
      <c r="N64" s="53"/>
      <c r="O64" s="38">
        <v>35977</v>
      </c>
      <c r="P64" s="11" t="str">
        <f>IF(B64="N/E","N/E",B64*100/'Banca Comercial '!$BO64)</f>
        <v>N/E</v>
      </c>
      <c r="Q64" s="11" t="str">
        <f>IF(C64="N/E","N/E",C64*100/'Banca Comercial '!$BO64)</f>
        <v>N/E</v>
      </c>
      <c r="R64" s="11" t="str">
        <f>IF(D64="N/E","N/E",D64*100/'Banca Comercial '!$BO64)</f>
        <v>N/E</v>
      </c>
      <c r="S64" s="11">
        <f>IF(E64="N/E","N/E",E64*100/'Banca Comercial '!$BO64)</f>
        <v>9349541.8273899984</v>
      </c>
      <c r="T64" s="11">
        <f>IF(F64="N/E","N/E",F64*100/'Banca Comercial '!$BO64)</f>
        <v>11526336.87848659</v>
      </c>
      <c r="U64" s="11" t="str">
        <f>IF(G64="N/E","N/E",G64*100/'Banca Comercial '!$BO64)</f>
        <v>N/E</v>
      </c>
      <c r="V64" s="11" t="str">
        <f>IF(H64="N/E","N/E",H64*100/'Banca Comercial '!$BO64)</f>
        <v>N/E</v>
      </c>
      <c r="W64" s="11" t="str">
        <f>IF(I64="N/E","N/E",I64*100/'Banca Comercial '!$BO64)</f>
        <v>N/E</v>
      </c>
      <c r="X64" s="11" t="str">
        <f>IF(J64="N/E","N/E",J64*100/'Banca Comercial '!$BO64)</f>
        <v>N/E</v>
      </c>
      <c r="Y64" s="11" t="str">
        <f>IF(K64="N/E","N/E",K64*100/'Banca Comercial '!$BO64)</f>
        <v>N/E</v>
      </c>
      <c r="Z64" s="11" t="str">
        <f>IF(L64="N/E","N/E",L64*100/'Banca Comercial '!$BO64)</f>
        <v>N/E</v>
      </c>
      <c r="AA64" s="11" t="str">
        <f>IF(M64="N/E","N/E",M64*100/'Banca Comercial '!$BO64)</f>
        <v>N/E</v>
      </c>
      <c r="AC64" s="46">
        <v>42979</v>
      </c>
      <c r="AD64" s="61">
        <f t="shared" si="4"/>
        <v>1717.6287506814585</v>
      </c>
      <c r="AE64" s="61">
        <f t="shared" ref="AE64:AE95" si="25">Q294/$AG$29</f>
        <v>569.30830774282742</v>
      </c>
      <c r="AF64" s="61">
        <f t="shared" si="22"/>
        <v>45.347787524475507</v>
      </c>
      <c r="AG64" s="61">
        <f t="shared" si="23"/>
        <v>14.966525436810173</v>
      </c>
      <c r="AH64" s="61">
        <f t="shared" si="24"/>
        <v>377.51252405305394</v>
      </c>
      <c r="AI64" s="61">
        <f t="shared" si="6"/>
        <v>131.48147072848775</v>
      </c>
      <c r="AJ64" s="61">
        <f t="shared" ref="AJ64:AJ95" si="26">Y294/$AG$29</f>
        <v>170.84442878637543</v>
      </c>
      <c r="AK64" s="61">
        <f t="shared" ref="AK64:AK95" si="27">Z294/$AG$29</f>
        <v>678.57206930988002</v>
      </c>
      <c r="BA64" s="48"/>
      <c r="BB64" s="48"/>
      <c r="BC64" s="48"/>
      <c r="BD64" s="48"/>
      <c r="BE64" s="48"/>
      <c r="BF64" s="48"/>
    </row>
    <row r="65" spans="1:58" customFormat="1" hidden="1" x14ac:dyDescent="0.3">
      <c r="A65" s="39">
        <v>36008</v>
      </c>
      <c r="B65" s="11" t="s">
        <v>44</v>
      </c>
      <c r="C65" s="11" t="s">
        <v>44</v>
      </c>
      <c r="D65" s="11" t="s">
        <v>44</v>
      </c>
      <c r="E65" s="11">
        <v>3173138</v>
      </c>
      <c r="F65" s="11">
        <v>3940313</v>
      </c>
      <c r="G65" s="11" t="s">
        <v>44</v>
      </c>
      <c r="H65" s="11" t="s">
        <v>44</v>
      </c>
      <c r="I65" s="11" t="s">
        <v>44</v>
      </c>
      <c r="J65" s="11" t="s">
        <v>44</v>
      </c>
      <c r="K65" s="11" t="s">
        <v>44</v>
      </c>
      <c r="L65" s="11" t="s">
        <v>44</v>
      </c>
      <c r="M65" s="11" t="s">
        <v>44</v>
      </c>
      <c r="N65" s="53"/>
      <c r="O65" s="39">
        <v>36008</v>
      </c>
      <c r="P65" s="11" t="str">
        <f>IF(B65="N/E","N/E",B65*100/'Banca Comercial '!$BO65)</f>
        <v>N/E</v>
      </c>
      <c r="Q65" s="11" t="str">
        <f>IF(C65="N/E","N/E",C65*100/'Banca Comercial '!$BO65)</f>
        <v>N/E</v>
      </c>
      <c r="R65" s="11" t="str">
        <f>IF(D65="N/E","N/E",D65*100/'Banca Comercial '!$BO65)</f>
        <v>N/E</v>
      </c>
      <c r="S65" s="11">
        <f>IF(E65="N/E","N/E",E65*100/'Banca Comercial '!$BO65)</f>
        <v>9280562.7405828293</v>
      </c>
      <c r="T65" s="11">
        <f>IF(F65="N/E","N/E",F65*100/'Banca Comercial '!$BO65)</f>
        <v>11524340.263182424</v>
      </c>
      <c r="U65" s="11" t="str">
        <f>IF(G65="N/E","N/E",G65*100/'Banca Comercial '!$BO65)</f>
        <v>N/E</v>
      </c>
      <c r="V65" s="11" t="str">
        <f>IF(H65="N/E","N/E",H65*100/'Banca Comercial '!$BO65)</f>
        <v>N/E</v>
      </c>
      <c r="W65" s="11" t="str">
        <f>IF(I65="N/E","N/E",I65*100/'Banca Comercial '!$BO65)</f>
        <v>N/E</v>
      </c>
      <c r="X65" s="11" t="str">
        <f>IF(J65="N/E","N/E",J65*100/'Banca Comercial '!$BO65)</f>
        <v>N/E</v>
      </c>
      <c r="Y65" s="11" t="str">
        <f>IF(K65="N/E","N/E",K65*100/'Banca Comercial '!$BO65)</f>
        <v>N/E</v>
      </c>
      <c r="Z65" s="11" t="str">
        <f>IF(L65="N/E","N/E",L65*100/'Banca Comercial '!$BO65)</f>
        <v>N/E</v>
      </c>
      <c r="AA65" s="11" t="str">
        <f>IF(M65="N/E","N/E",M65*100/'Banca Comercial '!$BO65)</f>
        <v>N/E</v>
      </c>
      <c r="AC65" s="46">
        <v>43009</v>
      </c>
      <c r="AD65" s="61">
        <f t="shared" si="4"/>
        <v>1713.2951331459715</v>
      </c>
      <c r="AE65" s="61">
        <f t="shared" si="25"/>
        <v>576.36695476668763</v>
      </c>
      <c r="AF65" s="61">
        <f t="shared" si="22"/>
        <v>44.814491255164036</v>
      </c>
      <c r="AG65" s="61">
        <f t="shared" si="23"/>
        <v>14.828881673879808</v>
      </c>
      <c r="AH65" s="61">
        <f t="shared" si="24"/>
        <v>385.18994892628325</v>
      </c>
      <c r="AI65" s="61">
        <f t="shared" si="6"/>
        <v>131.53363291136057</v>
      </c>
      <c r="AJ65" s="61">
        <f t="shared" si="26"/>
        <v>170.39141620663341</v>
      </c>
      <c r="AK65" s="61">
        <f t="shared" si="27"/>
        <v>672.15841569852705</v>
      </c>
      <c r="BA65" s="48"/>
      <c r="BB65" s="48"/>
      <c r="BC65" s="48"/>
      <c r="BD65" s="48"/>
      <c r="BE65" s="48"/>
      <c r="BF65" s="48"/>
    </row>
    <row r="66" spans="1:58" customFormat="1" hidden="1" x14ac:dyDescent="0.3">
      <c r="A66" s="40">
        <v>36039</v>
      </c>
      <c r="B66" s="11" t="s">
        <v>44</v>
      </c>
      <c r="C66" s="11" t="s">
        <v>44</v>
      </c>
      <c r="D66" s="11" t="s">
        <v>44</v>
      </c>
      <c r="E66" s="11">
        <v>3109082</v>
      </c>
      <c r="F66" s="11">
        <v>3982130</v>
      </c>
      <c r="G66" s="11" t="s">
        <v>44</v>
      </c>
      <c r="H66" s="11" t="s">
        <v>44</v>
      </c>
      <c r="I66" s="11" t="s">
        <v>44</v>
      </c>
      <c r="J66" s="11" t="s">
        <v>44</v>
      </c>
      <c r="K66" s="11" t="s">
        <v>44</v>
      </c>
      <c r="L66" s="11" t="s">
        <v>44</v>
      </c>
      <c r="M66" s="11" t="s">
        <v>44</v>
      </c>
      <c r="N66" s="53"/>
      <c r="O66" s="40">
        <v>36039</v>
      </c>
      <c r="P66" s="11" t="str">
        <f>IF(B66="N/E","N/E",B66*100/'Banca Comercial '!$BO66)</f>
        <v>N/E</v>
      </c>
      <c r="Q66" s="11" t="str">
        <f>IF(C66="N/E","N/E",C66*100/'Banca Comercial '!$BO66)</f>
        <v>N/E</v>
      </c>
      <c r="R66" s="11" t="str">
        <f>IF(D66="N/E","N/E",D66*100/'Banca Comercial '!$BO66)</f>
        <v>N/E</v>
      </c>
      <c r="S66" s="11">
        <f>IF(E66="N/E","N/E",E66*100/'Banca Comercial '!$BO66)</f>
        <v>8948088.9109376445</v>
      </c>
      <c r="T66" s="11">
        <f>IF(F66="N/E","N/E",F66*100/'Banca Comercial '!$BO66)</f>
        <v>11460763.432714904</v>
      </c>
      <c r="U66" s="11" t="str">
        <f>IF(G66="N/E","N/E",G66*100/'Banca Comercial '!$BO66)</f>
        <v>N/E</v>
      </c>
      <c r="V66" s="11" t="str">
        <f>IF(H66="N/E","N/E",H66*100/'Banca Comercial '!$BO66)</f>
        <v>N/E</v>
      </c>
      <c r="W66" s="11" t="str">
        <f>IF(I66="N/E","N/E",I66*100/'Banca Comercial '!$BO66)</f>
        <v>N/E</v>
      </c>
      <c r="X66" s="11" t="str">
        <f>IF(J66="N/E","N/E",J66*100/'Banca Comercial '!$BO66)</f>
        <v>N/E</v>
      </c>
      <c r="Y66" s="11" t="str">
        <f>IF(K66="N/E","N/E",K66*100/'Banca Comercial '!$BO66)</f>
        <v>N/E</v>
      </c>
      <c r="Z66" s="11" t="str">
        <f>IF(L66="N/E","N/E",L66*100/'Banca Comercial '!$BO66)</f>
        <v>N/E</v>
      </c>
      <c r="AA66" s="11" t="str">
        <f>IF(M66="N/E","N/E",M66*100/'Banca Comercial '!$BO66)</f>
        <v>N/E</v>
      </c>
      <c r="AC66" s="46">
        <v>43040</v>
      </c>
      <c r="AD66" s="61">
        <f t="shared" si="4"/>
        <v>1715.5962832809942</v>
      </c>
      <c r="AE66" s="61">
        <f t="shared" si="25"/>
        <v>575.03667829702624</v>
      </c>
      <c r="AF66" s="61">
        <f t="shared" si="22"/>
        <v>44.678265551070112</v>
      </c>
      <c r="AG66" s="61">
        <f t="shared" si="23"/>
        <v>14.690620290619474</v>
      </c>
      <c r="AH66" s="61">
        <f t="shared" si="24"/>
        <v>383.40799971613745</v>
      </c>
      <c r="AI66" s="61">
        <f t="shared" si="6"/>
        <v>132.25979273919918</v>
      </c>
      <c r="AJ66" s="61">
        <f t="shared" si="26"/>
        <v>183.68054420016693</v>
      </c>
      <c r="AK66" s="61">
        <f t="shared" si="27"/>
        <v>668.44859093142099</v>
      </c>
      <c r="BA66" s="48"/>
      <c r="BB66" s="48"/>
      <c r="BC66" s="48"/>
      <c r="BD66" s="48"/>
      <c r="BE66" s="48"/>
      <c r="BF66" s="48"/>
    </row>
    <row r="67" spans="1:58" customFormat="1" hidden="1" x14ac:dyDescent="0.3">
      <c r="A67" s="41">
        <v>36069</v>
      </c>
      <c r="B67" s="11" t="s">
        <v>44</v>
      </c>
      <c r="C67" s="11" t="s">
        <v>44</v>
      </c>
      <c r="D67" s="11" t="s">
        <v>44</v>
      </c>
      <c r="E67" s="11">
        <v>3226455</v>
      </c>
      <c r="F67" s="11">
        <v>4036688</v>
      </c>
      <c r="G67" s="11" t="s">
        <v>44</v>
      </c>
      <c r="H67" s="11" t="s">
        <v>44</v>
      </c>
      <c r="I67" s="11" t="s">
        <v>44</v>
      </c>
      <c r="J67" s="11" t="s">
        <v>44</v>
      </c>
      <c r="K67" s="11" t="s">
        <v>44</v>
      </c>
      <c r="L67" s="11" t="s">
        <v>44</v>
      </c>
      <c r="M67" s="11" t="s">
        <v>44</v>
      </c>
      <c r="N67" s="53"/>
      <c r="O67" s="41">
        <v>36069</v>
      </c>
      <c r="P67" s="11" t="str">
        <f>IF(B67="N/E","N/E",B67*100/'Banca Comercial '!$BO67)</f>
        <v>N/E</v>
      </c>
      <c r="Q67" s="11" t="str">
        <f>IF(C67="N/E","N/E",C67*100/'Banca Comercial '!$BO67)</f>
        <v>N/E</v>
      </c>
      <c r="R67" s="11" t="str">
        <f>IF(D67="N/E","N/E",D67*100/'Banca Comercial '!$BO67)</f>
        <v>N/E</v>
      </c>
      <c r="S67" s="11">
        <f>IF(E67="N/E","N/E",E67*100/'Banca Comercial '!$BO67)</f>
        <v>9154709.1551750377</v>
      </c>
      <c r="T67" s="11">
        <f>IF(F67="N/E","N/E",F67*100/'Banca Comercial '!$BO67)</f>
        <v>11453655.66548587</v>
      </c>
      <c r="U67" s="11" t="str">
        <f>IF(G67="N/E","N/E",G67*100/'Banca Comercial '!$BO67)</f>
        <v>N/E</v>
      </c>
      <c r="V67" s="11" t="str">
        <f>IF(H67="N/E","N/E",H67*100/'Banca Comercial '!$BO67)</f>
        <v>N/E</v>
      </c>
      <c r="W67" s="11" t="str">
        <f>IF(I67="N/E","N/E",I67*100/'Banca Comercial '!$BO67)</f>
        <v>N/E</v>
      </c>
      <c r="X67" s="11" t="str">
        <f>IF(J67="N/E","N/E",J67*100/'Banca Comercial '!$BO67)</f>
        <v>N/E</v>
      </c>
      <c r="Y67" s="11" t="str">
        <f>IF(K67="N/E","N/E",K67*100/'Banca Comercial '!$BO67)</f>
        <v>N/E</v>
      </c>
      <c r="Z67" s="11" t="str">
        <f>IF(L67="N/E","N/E",L67*100/'Banca Comercial '!$BO67)</f>
        <v>N/E</v>
      </c>
      <c r="AA67" s="11" t="str">
        <f>IF(M67="N/E","N/E",M67*100/'Banca Comercial '!$BO67)</f>
        <v>N/E</v>
      </c>
      <c r="AC67" s="46">
        <v>43070</v>
      </c>
      <c r="AD67" s="61">
        <f t="shared" si="4"/>
        <v>1724.55041146142</v>
      </c>
      <c r="AE67" s="61">
        <f t="shared" si="25"/>
        <v>597.67029625751388</v>
      </c>
      <c r="AF67" s="61">
        <f t="shared" si="22"/>
        <v>45.240993215391875</v>
      </c>
      <c r="AG67" s="61">
        <f t="shared" si="23"/>
        <v>14.691115084310693</v>
      </c>
      <c r="AH67" s="61">
        <f t="shared" si="24"/>
        <v>397.73680152753838</v>
      </c>
      <c r="AI67" s="61">
        <f t="shared" si="6"/>
        <v>140.00138643027293</v>
      </c>
      <c r="AJ67" s="61">
        <f t="shared" si="26"/>
        <v>184.7964428944249</v>
      </c>
      <c r="AK67" s="61">
        <f t="shared" si="27"/>
        <v>658.92393626001581</v>
      </c>
      <c r="BA67" s="48"/>
      <c r="BB67" s="48"/>
      <c r="BC67" s="48"/>
      <c r="BD67" s="48"/>
      <c r="BE67" s="48"/>
      <c r="BF67" s="48"/>
    </row>
    <row r="68" spans="1:58" customFormat="1" hidden="1" x14ac:dyDescent="0.3">
      <c r="A68" s="42">
        <v>36100</v>
      </c>
      <c r="B68" s="11" t="s">
        <v>44</v>
      </c>
      <c r="C68" s="11" t="s">
        <v>44</v>
      </c>
      <c r="D68" s="11" t="s">
        <v>44</v>
      </c>
      <c r="E68" s="11">
        <v>3202325</v>
      </c>
      <c r="F68" s="11">
        <v>4097100</v>
      </c>
      <c r="G68" s="11" t="s">
        <v>44</v>
      </c>
      <c r="H68" s="11" t="s">
        <v>44</v>
      </c>
      <c r="I68" s="11" t="s">
        <v>44</v>
      </c>
      <c r="J68" s="11" t="s">
        <v>44</v>
      </c>
      <c r="K68" s="11" t="s">
        <v>44</v>
      </c>
      <c r="L68" s="11" t="s">
        <v>44</v>
      </c>
      <c r="M68" s="11" t="s">
        <v>44</v>
      </c>
      <c r="N68" s="53"/>
      <c r="O68" s="42">
        <v>36100</v>
      </c>
      <c r="P68" s="11" t="str">
        <f>IF(B68="N/E","N/E",B68*100/'Banca Comercial '!$BO68)</f>
        <v>N/E</v>
      </c>
      <c r="Q68" s="11" t="str">
        <f>IF(C68="N/E","N/E",C68*100/'Banca Comercial '!$BO68)</f>
        <v>N/E</v>
      </c>
      <c r="R68" s="11" t="str">
        <f>IF(D68="N/E","N/E",D68*100/'Banca Comercial '!$BO68)</f>
        <v>N/E</v>
      </c>
      <c r="S68" s="11">
        <f>IF(E68="N/E","N/E",E68*100/'Banca Comercial '!$BO68)</f>
        <v>8928131.3515716195</v>
      </c>
      <c r="T68" s="11">
        <f>IF(F68="N/E","N/E",F68*100/'Banca Comercial '!$BO68)</f>
        <v>11422777.813158901</v>
      </c>
      <c r="U68" s="11" t="str">
        <f>IF(G68="N/E","N/E",G68*100/'Banca Comercial '!$BO68)</f>
        <v>N/E</v>
      </c>
      <c r="V68" s="11" t="str">
        <f>IF(H68="N/E","N/E",H68*100/'Banca Comercial '!$BO68)</f>
        <v>N/E</v>
      </c>
      <c r="W68" s="11" t="str">
        <f>IF(I68="N/E","N/E",I68*100/'Banca Comercial '!$BO68)</f>
        <v>N/E</v>
      </c>
      <c r="X68" s="11" t="str">
        <f>IF(J68="N/E","N/E",J68*100/'Banca Comercial '!$BO68)</f>
        <v>N/E</v>
      </c>
      <c r="Y68" s="11" t="str">
        <f>IF(K68="N/E","N/E",K68*100/'Banca Comercial '!$BO68)</f>
        <v>N/E</v>
      </c>
      <c r="Z68" s="11" t="str">
        <f>IF(L68="N/E","N/E",L68*100/'Banca Comercial '!$BO68)</f>
        <v>N/E</v>
      </c>
      <c r="AA68" s="11" t="str">
        <f>IF(M68="N/E","N/E",M68*100/'Banca Comercial '!$BO68)</f>
        <v>N/E</v>
      </c>
      <c r="AC68" s="46">
        <v>43101</v>
      </c>
      <c r="AD68" s="61">
        <f t="shared" si="4"/>
        <v>1708.4109592769876</v>
      </c>
      <c r="AE68" s="61">
        <f t="shared" si="25"/>
        <v>579.21425972427744</v>
      </c>
      <c r="AF68" s="61">
        <f t="shared" si="22"/>
        <v>44.56705739662938</v>
      </c>
      <c r="AG68" s="61">
        <f t="shared" si="23"/>
        <v>14.480272164988106</v>
      </c>
      <c r="AH68" s="61">
        <f t="shared" si="24"/>
        <v>388.27149430406399</v>
      </c>
      <c r="AI68" s="61">
        <f t="shared" si="6"/>
        <v>131.89543585859607</v>
      </c>
      <c r="AJ68" s="61">
        <f t="shared" si="26"/>
        <v>184.7451369301078</v>
      </c>
      <c r="AK68" s="61">
        <f t="shared" si="27"/>
        <v>660.44595116119228</v>
      </c>
      <c r="AL68" s="49"/>
      <c r="AM68" s="49"/>
      <c r="AN68" s="49"/>
      <c r="AO68" s="49"/>
      <c r="AP68" s="49"/>
      <c r="AQ68" s="49"/>
      <c r="BA68" s="48"/>
      <c r="BB68" s="48"/>
      <c r="BC68" s="48"/>
      <c r="BD68" s="48"/>
      <c r="BE68" s="48"/>
      <c r="BF68" s="48"/>
    </row>
    <row r="69" spans="1:58" customFormat="1" hidden="1" x14ac:dyDescent="0.3">
      <c r="A69" s="31">
        <v>36130</v>
      </c>
      <c r="B69" s="11" t="s">
        <v>44</v>
      </c>
      <c r="C69" s="11" t="s">
        <v>44</v>
      </c>
      <c r="D69" s="11" t="s">
        <v>44</v>
      </c>
      <c r="E69" s="11">
        <v>3134168</v>
      </c>
      <c r="F69" s="11">
        <v>4648470</v>
      </c>
      <c r="G69" s="11" t="s">
        <v>44</v>
      </c>
      <c r="H69" s="11" t="s">
        <v>44</v>
      </c>
      <c r="I69" s="11" t="s">
        <v>44</v>
      </c>
      <c r="J69" s="11" t="s">
        <v>44</v>
      </c>
      <c r="K69" s="11" t="s">
        <v>44</v>
      </c>
      <c r="L69" s="11" t="s">
        <v>44</v>
      </c>
      <c r="M69" s="11" t="s">
        <v>44</v>
      </c>
      <c r="N69" s="53"/>
      <c r="O69" s="31">
        <v>36130</v>
      </c>
      <c r="P69" s="11" t="str">
        <f>IF(B69="N/E","N/E",B69*100/'Banca Comercial '!$BO69)</f>
        <v>N/E</v>
      </c>
      <c r="Q69" s="11" t="str">
        <f>IF(C69="N/E","N/E",C69*100/'Banca Comercial '!$BO69)</f>
        <v>N/E</v>
      </c>
      <c r="R69" s="11" t="str">
        <f>IF(D69="N/E","N/E",D69*100/'Banca Comercial '!$BO69)</f>
        <v>N/E</v>
      </c>
      <c r="S69" s="11">
        <f>IF(E69="N/E","N/E",E69*100/'Banca Comercial '!$BO69)</f>
        <v>8529979.7334753629</v>
      </c>
      <c r="T69" s="11">
        <f>IF(F69="N/E","N/E",F69*100/'Banca Comercial '!$BO69)</f>
        <v>12651317.6357069</v>
      </c>
      <c r="U69" s="11" t="str">
        <f>IF(G69="N/E","N/E",G69*100/'Banca Comercial '!$BO69)</f>
        <v>N/E</v>
      </c>
      <c r="V69" s="11" t="str">
        <f>IF(H69="N/E","N/E",H69*100/'Banca Comercial '!$BO69)</f>
        <v>N/E</v>
      </c>
      <c r="W69" s="11" t="str">
        <f>IF(I69="N/E","N/E",I69*100/'Banca Comercial '!$BO69)</f>
        <v>N/E</v>
      </c>
      <c r="X69" s="11" t="str">
        <f>IF(J69="N/E","N/E",J69*100/'Banca Comercial '!$BO69)</f>
        <v>N/E</v>
      </c>
      <c r="Y69" s="11" t="str">
        <f>IF(K69="N/E","N/E",K69*100/'Banca Comercial '!$BO69)</f>
        <v>N/E</v>
      </c>
      <c r="Z69" s="11" t="str">
        <f>IF(L69="N/E","N/E",L69*100/'Banca Comercial '!$BO69)</f>
        <v>N/E</v>
      </c>
      <c r="AA69" s="11" t="str">
        <f>IF(M69="N/E","N/E",M69*100/'Banca Comercial '!$BO69)</f>
        <v>N/E</v>
      </c>
      <c r="AC69" s="46">
        <v>43132</v>
      </c>
      <c r="AD69" s="61">
        <f t="shared" si="4"/>
        <v>1702.1204404812422</v>
      </c>
      <c r="AE69" s="61">
        <f t="shared" si="25"/>
        <v>580.93028380155351</v>
      </c>
      <c r="AF69" s="61">
        <f t="shared" si="22"/>
        <v>44.51048028032767</v>
      </c>
      <c r="AG69" s="61">
        <f t="shared" si="23"/>
        <v>14.381638027017758</v>
      </c>
      <c r="AH69" s="61">
        <f t="shared" si="24"/>
        <v>392.90619247979765</v>
      </c>
      <c r="AI69" s="61">
        <f t="shared" si="6"/>
        <v>129.13197301441039</v>
      </c>
      <c r="AJ69" s="61">
        <f t="shared" si="26"/>
        <v>184.52260430837634</v>
      </c>
      <c r="AK69" s="61">
        <f t="shared" si="27"/>
        <v>647.91440572528518</v>
      </c>
      <c r="AL69" s="49"/>
      <c r="AM69" s="49"/>
      <c r="AN69" s="49"/>
      <c r="AO69" s="49"/>
      <c r="AP69" s="49"/>
      <c r="AQ69" s="49"/>
      <c r="BA69" s="48"/>
      <c r="BB69" s="48"/>
      <c r="BC69" s="48"/>
      <c r="BD69" s="48"/>
      <c r="BE69" s="48"/>
      <c r="BF69" s="48"/>
    </row>
    <row r="70" spans="1:58" customFormat="1" hidden="1" x14ac:dyDescent="0.3">
      <c r="A70" s="32">
        <v>36161</v>
      </c>
      <c r="B70" s="11" t="s">
        <v>44</v>
      </c>
      <c r="C70" s="11" t="s">
        <v>44</v>
      </c>
      <c r="D70" s="11" t="s">
        <v>44</v>
      </c>
      <c r="E70" s="11">
        <v>3163245</v>
      </c>
      <c r="F70" s="11">
        <v>4045745</v>
      </c>
      <c r="G70" s="11" t="s">
        <v>44</v>
      </c>
      <c r="H70" s="11" t="s">
        <v>44</v>
      </c>
      <c r="I70" s="11" t="s">
        <v>44</v>
      </c>
      <c r="J70" s="11" t="s">
        <v>44</v>
      </c>
      <c r="K70" s="11" t="s">
        <v>44</v>
      </c>
      <c r="L70" s="11" t="s">
        <v>44</v>
      </c>
      <c r="M70" s="11" t="s">
        <v>44</v>
      </c>
      <c r="N70" s="53"/>
      <c r="O70" s="32">
        <v>36161</v>
      </c>
      <c r="P70" s="11" t="str">
        <f>IF(B70="N/E","N/E",B70*100/'Banca Comercial '!$BO70)</f>
        <v>N/E</v>
      </c>
      <c r="Q70" s="11" t="str">
        <f>IF(C70="N/E","N/E",C70*100/'Banca Comercial '!$BO70)</f>
        <v>N/E</v>
      </c>
      <c r="R70" s="11" t="str">
        <f>IF(D70="N/E","N/E",D70*100/'Banca Comercial '!$BO70)</f>
        <v>N/E</v>
      </c>
      <c r="S70" s="11">
        <f>IF(E70="N/E","N/E",E70*100/'Banca Comercial '!$BO70)</f>
        <v>8397067.9929735214</v>
      </c>
      <c r="T70" s="11">
        <f>IF(F70="N/E","N/E",F70*100/'Banca Comercial '!$BO70)</f>
        <v>10739729.564808497</v>
      </c>
      <c r="U70" s="11" t="str">
        <f>IF(G70="N/E","N/E",G70*100/'Banca Comercial '!$BO70)</f>
        <v>N/E</v>
      </c>
      <c r="V70" s="11" t="str">
        <f>IF(H70="N/E","N/E",H70*100/'Banca Comercial '!$BO70)</f>
        <v>N/E</v>
      </c>
      <c r="W70" s="11" t="str">
        <f>IF(I70="N/E","N/E",I70*100/'Banca Comercial '!$BO70)</f>
        <v>N/E</v>
      </c>
      <c r="X70" s="11" t="str">
        <f>IF(J70="N/E","N/E",J70*100/'Banca Comercial '!$BO70)</f>
        <v>N/E</v>
      </c>
      <c r="Y70" s="11" t="str">
        <f>IF(K70="N/E","N/E",K70*100/'Banca Comercial '!$BO70)</f>
        <v>N/E</v>
      </c>
      <c r="Z70" s="11" t="str">
        <f>IF(L70="N/E","N/E",L70*100/'Banca Comercial '!$BO70)</f>
        <v>N/E</v>
      </c>
      <c r="AA70" s="11" t="str">
        <f>IF(M70="N/E","N/E",M70*100/'Banca Comercial '!$BO70)</f>
        <v>N/E</v>
      </c>
      <c r="AC70" s="46">
        <v>43160</v>
      </c>
      <c r="AD70" s="61">
        <f t="shared" si="4"/>
        <v>1700.3058766359841</v>
      </c>
      <c r="AE70" s="61">
        <f t="shared" si="25"/>
        <v>584.2006042013943</v>
      </c>
      <c r="AF70" s="61">
        <f t="shared" si="22"/>
        <v>45.20589757069996</v>
      </c>
      <c r="AG70" s="61">
        <f t="shared" si="23"/>
        <v>14.36157654145542</v>
      </c>
      <c r="AH70" s="61">
        <f t="shared" si="24"/>
        <v>390.13602924439556</v>
      </c>
      <c r="AI70" s="61">
        <f t="shared" si="6"/>
        <v>134.49710084484346</v>
      </c>
      <c r="AJ70" s="61">
        <f t="shared" si="26"/>
        <v>183.1750555562887</v>
      </c>
      <c r="AK70" s="61">
        <f t="shared" si="27"/>
        <v>638.16267434718475</v>
      </c>
      <c r="AL70" s="49"/>
      <c r="AM70" s="49"/>
      <c r="AN70" s="49"/>
      <c r="AO70" s="49"/>
      <c r="AP70" s="49"/>
      <c r="AQ70" s="49"/>
      <c r="BA70" s="48"/>
      <c r="BB70" s="48"/>
      <c r="BC70" s="48"/>
      <c r="BD70" s="48"/>
      <c r="BE70" s="48"/>
      <c r="BF70" s="48"/>
    </row>
    <row r="71" spans="1:58" customFormat="1" hidden="1" x14ac:dyDescent="0.3">
      <c r="A71" s="33">
        <v>36192</v>
      </c>
      <c r="B71" s="11" t="s">
        <v>44</v>
      </c>
      <c r="C71" s="11" t="s">
        <v>44</v>
      </c>
      <c r="D71" s="11" t="s">
        <v>44</v>
      </c>
      <c r="E71" s="11">
        <v>3197164</v>
      </c>
      <c r="F71" s="11">
        <v>4093582</v>
      </c>
      <c r="G71" s="11" t="s">
        <v>44</v>
      </c>
      <c r="H71" s="11" t="s">
        <v>44</v>
      </c>
      <c r="I71" s="11" t="s">
        <v>44</v>
      </c>
      <c r="J71" s="11" t="s">
        <v>44</v>
      </c>
      <c r="K71" s="11" t="s">
        <v>44</v>
      </c>
      <c r="L71" s="11" t="s">
        <v>44</v>
      </c>
      <c r="M71" s="11" t="s">
        <v>44</v>
      </c>
      <c r="N71" s="53"/>
      <c r="O71" s="33">
        <v>36192</v>
      </c>
      <c r="P71" s="11" t="str">
        <f>IF(B71="N/E","N/E",B71*100/'Banca Comercial '!$BO71)</f>
        <v>N/E</v>
      </c>
      <c r="Q71" s="11" t="str">
        <f>IF(C71="N/E","N/E",C71*100/'Banca Comercial '!$BO71)</f>
        <v>N/E</v>
      </c>
      <c r="R71" s="11" t="str">
        <f>IF(D71="N/E","N/E",D71*100/'Banca Comercial '!$BO71)</f>
        <v>N/E</v>
      </c>
      <c r="S71" s="11">
        <f>IF(E71="N/E","N/E",E71*100/'Banca Comercial '!$BO71)</f>
        <v>8374562.7892650245</v>
      </c>
      <c r="T71" s="11">
        <f>IF(F71="N/E","N/E",F71*100/'Banca Comercial '!$BO71)</f>
        <v>10722615.259024903</v>
      </c>
      <c r="U71" s="11" t="str">
        <f>IF(G71="N/E","N/E",G71*100/'Banca Comercial '!$BO71)</f>
        <v>N/E</v>
      </c>
      <c r="V71" s="11" t="str">
        <f>IF(H71="N/E","N/E",H71*100/'Banca Comercial '!$BO71)</f>
        <v>N/E</v>
      </c>
      <c r="W71" s="11" t="str">
        <f>IF(I71="N/E","N/E",I71*100/'Banca Comercial '!$BO71)</f>
        <v>N/E</v>
      </c>
      <c r="X71" s="11" t="str">
        <f>IF(J71="N/E","N/E",J71*100/'Banca Comercial '!$BO71)</f>
        <v>N/E</v>
      </c>
      <c r="Y71" s="11" t="str">
        <f>IF(K71="N/E","N/E",K71*100/'Banca Comercial '!$BO71)</f>
        <v>N/E</v>
      </c>
      <c r="Z71" s="11" t="str">
        <f>IF(L71="N/E","N/E",L71*100/'Banca Comercial '!$BO71)</f>
        <v>N/E</v>
      </c>
      <c r="AA71" s="11" t="str">
        <f>IF(M71="N/E","N/E",M71*100/'Banca Comercial '!$BO71)</f>
        <v>N/E</v>
      </c>
      <c r="AC71" s="46">
        <v>43191</v>
      </c>
      <c r="AD71" s="61">
        <f t="shared" si="4"/>
        <v>1706.4451070167047</v>
      </c>
      <c r="AE71" s="61">
        <f t="shared" si="25"/>
        <v>589.48264175961049</v>
      </c>
      <c r="AF71" s="61">
        <f t="shared" si="22"/>
        <v>45.09377172272778</v>
      </c>
      <c r="AG71" s="61">
        <f t="shared" si="23"/>
        <v>14.310781537285816</v>
      </c>
      <c r="AH71" s="61">
        <f t="shared" si="24"/>
        <v>399.23296580922562</v>
      </c>
      <c r="AI71" s="61">
        <f t="shared" si="6"/>
        <v>130.84512269037134</v>
      </c>
      <c r="AJ71" s="61">
        <f t="shared" si="26"/>
        <v>183.84095381630712</v>
      </c>
      <c r="AK71" s="61">
        <f t="shared" si="27"/>
        <v>641.69137397448662</v>
      </c>
      <c r="AL71" s="49"/>
      <c r="AM71" s="49"/>
      <c r="AN71" s="49"/>
      <c r="AO71" s="49"/>
      <c r="AP71" s="49"/>
      <c r="AQ71" s="49"/>
      <c r="BA71" s="48"/>
      <c r="BB71" s="48"/>
      <c r="BC71" s="48"/>
      <c r="BD71" s="48"/>
      <c r="BE71" s="48"/>
      <c r="BF71" s="48"/>
    </row>
    <row r="72" spans="1:58" customFormat="1" hidden="1" x14ac:dyDescent="0.3">
      <c r="A72" s="34">
        <v>36220</v>
      </c>
      <c r="B72" s="11" t="s">
        <v>44</v>
      </c>
      <c r="C72" s="11" t="s">
        <v>44</v>
      </c>
      <c r="D72" s="11" t="s">
        <v>44</v>
      </c>
      <c r="E72" s="11">
        <v>3303256</v>
      </c>
      <c r="F72" s="11">
        <v>4173856</v>
      </c>
      <c r="G72" s="11" t="s">
        <v>44</v>
      </c>
      <c r="H72" s="11" t="s">
        <v>44</v>
      </c>
      <c r="I72" s="11" t="s">
        <v>44</v>
      </c>
      <c r="J72" s="11" t="s">
        <v>44</v>
      </c>
      <c r="K72" s="11" t="s">
        <v>44</v>
      </c>
      <c r="L72" s="11" t="s">
        <v>44</v>
      </c>
      <c r="M72" s="11" t="s">
        <v>44</v>
      </c>
      <c r="N72" s="53"/>
      <c r="O72" s="34">
        <v>36220</v>
      </c>
      <c r="P72" s="11" t="str">
        <f>IF(B72="N/E","N/E",B72*100/'Banca Comercial '!$BO72)</f>
        <v>N/E</v>
      </c>
      <c r="Q72" s="11" t="str">
        <f>IF(C72="N/E","N/E",C72*100/'Banca Comercial '!$BO72)</f>
        <v>N/E</v>
      </c>
      <c r="R72" s="11" t="str">
        <f>IF(D72="N/E","N/E",D72*100/'Banca Comercial '!$BO72)</f>
        <v>N/E</v>
      </c>
      <c r="S72" s="11">
        <f>IF(E72="N/E","N/E",E72*100/'Banca Comercial '!$BO72)</f>
        <v>8572810.7522212267</v>
      </c>
      <c r="T72" s="11">
        <f>IF(F72="N/E","N/E",F72*100/'Banca Comercial '!$BO72)</f>
        <v>10832244.789693283</v>
      </c>
      <c r="U72" s="11" t="str">
        <f>IF(G72="N/E","N/E",G72*100/'Banca Comercial '!$BO72)</f>
        <v>N/E</v>
      </c>
      <c r="V72" s="11" t="str">
        <f>IF(H72="N/E","N/E",H72*100/'Banca Comercial '!$BO72)</f>
        <v>N/E</v>
      </c>
      <c r="W72" s="11" t="str">
        <f>IF(I72="N/E","N/E",I72*100/'Banca Comercial '!$BO72)</f>
        <v>N/E</v>
      </c>
      <c r="X72" s="11" t="str">
        <f>IF(J72="N/E","N/E",J72*100/'Banca Comercial '!$BO72)</f>
        <v>N/E</v>
      </c>
      <c r="Y72" s="11" t="str">
        <f>IF(K72="N/E","N/E",K72*100/'Banca Comercial '!$BO72)</f>
        <v>N/E</v>
      </c>
      <c r="Z72" s="11" t="str">
        <f>IF(L72="N/E","N/E",L72*100/'Banca Comercial '!$BO72)</f>
        <v>N/E</v>
      </c>
      <c r="AA72" s="11" t="str">
        <f>IF(M72="N/E","N/E",M72*100/'Banca Comercial '!$BO72)</f>
        <v>N/E</v>
      </c>
      <c r="AC72" s="46">
        <v>43221</v>
      </c>
      <c r="AD72" s="61">
        <f t="shared" si="4"/>
        <v>1751.7927004454207</v>
      </c>
      <c r="AE72" s="61">
        <f t="shared" si="25"/>
        <v>608.49816269477935</v>
      </c>
      <c r="AF72" s="61">
        <f t="shared" si="22"/>
        <v>45.34749313999383</v>
      </c>
      <c r="AG72" s="61">
        <f t="shared" si="23"/>
        <v>14.294370698126595</v>
      </c>
      <c r="AH72" s="61">
        <f t="shared" si="24"/>
        <v>413.62695364318756</v>
      </c>
      <c r="AI72" s="61">
        <f t="shared" si="6"/>
        <v>135.22934521347136</v>
      </c>
      <c r="AJ72" s="61">
        <f t="shared" si="26"/>
        <v>185.07871754765537</v>
      </c>
      <c r="AK72" s="61">
        <f t="shared" si="27"/>
        <v>664.6449850776936</v>
      </c>
      <c r="AL72" s="49"/>
      <c r="AM72" s="49"/>
      <c r="AN72" s="49"/>
      <c r="AO72" s="49"/>
      <c r="AP72" s="49"/>
      <c r="AQ72" s="49"/>
      <c r="BA72" s="48"/>
      <c r="BB72" s="48"/>
      <c r="BC72" s="48"/>
      <c r="BD72" s="48"/>
      <c r="BE72" s="48"/>
      <c r="BF72" s="48"/>
    </row>
    <row r="73" spans="1:58" customFormat="1" hidden="1" x14ac:dyDescent="0.3">
      <c r="A73" s="35">
        <v>36251</v>
      </c>
      <c r="B73" s="11" t="s">
        <v>44</v>
      </c>
      <c r="C73" s="11" t="s">
        <v>44</v>
      </c>
      <c r="D73" s="11" t="s">
        <v>44</v>
      </c>
      <c r="E73" s="11">
        <v>3289243</v>
      </c>
      <c r="F73" s="11">
        <v>4193570</v>
      </c>
      <c r="G73" s="11" t="s">
        <v>44</v>
      </c>
      <c r="H73" s="11" t="s">
        <v>44</v>
      </c>
      <c r="I73" s="11" t="s">
        <v>44</v>
      </c>
      <c r="J73" s="11" t="s">
        <v>44</v>
      </c>
      <c r="K73" s="11" t="s">
        <v>44</v>
      </c>
      <c r="L73" s="11" t="s">
        <v>44</v>
      </c>
      <c r="M73" s="11" t="s">
        <v>44</v>
      </c>
      <c r="N73" s="53"/>
      <c r="O73" s="35">
        <v>36251</v>
      </c>
      <c r="P73" s="11" t="str">
        <f>IF(B73="N/E","N/E",B73*100/'Banca Comercial '!$BO73)</f>
        <v>N/E</v>
      </c>
      <c r="Q73" s="11" t="str">
        <f>IF(C73="N/E","N/E",C73*100/'Banca Comercial '!$BO73)</f>
        <v>N/E</v>
      </c>
      <c r="R73" s="11" t="str">
        <f>IF(D73="N/E","N/E",D73*100/'Banca Comercial '!$BO73)</f>
        <v>N/E</v>
      </c>
      <c r="S73" s="11">
        <f>IF(E73="N/E","N/E",E73*100/'Banca Comercial '!$BO73)</f>
        <v>8458813.9693191852</v>
      </c>
      <c r="T73" s="11">
        <f>IF(F73="N/E","N/E",F73*100/'Banca Comercial '!$BO73)</f>
        <v>10784435.354067139</v>
      </c>
      <c r="U73" s="11" t="str">
        <f>IF(G73="N/E","N/E",G73*100/'Banca Comercial '!$BO73)</f>
        <v>N/E</v>
      </c>
      <c r="V73" s="11" t="str">
        <f>IF(H73="N/E","N/E",H73*100/'Banca Comercial '!$BO73)</f>
        <v>N/E</v>
      </c>
      <c r="W73" s="11" t="str">
        <f>IF(I73="N/E","N/E",I73*100/'Banca Comercial '!$BO73)</f>
        <v>N/E</v>
      </c>
      <c r="X73" s="11" t="str">
        <f>IF(J73="N/E","N/E",J73*100/'Banca Comercial '!$BO73)</f>
        <v>N/E</v>
      </c>
      <c r="Y73" s="11" t="str">
        <f>IF(K73="N/E","N/E",K73*100/'Banca Comercial '!$BO73)</f>
        <v>N/E</v>
      </c>
      <c r="Z73" s="11" t="str">
        <f>IF(L73="N/E","N/E",L73*100/'Banca Comercial '!$BO73)</f>
        <v>N/E</v>
      </c>
      <c r="AA73" s="11" t="str">
        <f>IF(M73="N/E","N/E",M73*100/'Banca Comercial '!$BO73)</f>
        <v>N/E</v>
      </c>
      <c r="AC73" s="46">
        <v>43252</v>
      </c>
      <c r="AD73" s="61">
        <f t="shared" si="4"/>
        <v>1744.9513766861198</v>
      </c>
      <c r="AE73" s="61">
        <f t="shared" si="25"/>
        <v>604.68202453860681</v>
      </c>
      <c r="AF73" s="61">
        <f t="shared" si="22"/>
        <v>46.128733878992378</v>
      </c>
      <c r="AG73" s="61">
        <f t="shared" si="23"/>
        <v>14.270594068625806</v>
      </c>
      <c r="AH73" s="61">
        <f t="shared" si="24"/>
        <v>403.47347310502539</v>
      </c>
      <c r="AI73" s="61">
        <f t="shared" si="6"/>
        <v>140.8092234859632</v>
      </c>
      <c r="AJ73" s="61">
        <f t="shared" si="26"/>
        <v>184.64851538701845</v>
      </c>
      <c r="AK73" s="61">
        <f t="shared" si="27"/>
        <v>661.96540302847359</v>
      </c>
      <c r="AL73" s="49"/>
      <c r="AM73" s="49"/>
      <c r="AN73" s="49"/>
      <c r="AO73" s="49"/>
      <c r="AP73" s="49"/>
      <c r="AQ73" s="49"/>
      <c r="BA73" s="48"/>
      <c r="BB73" s="48"/>
      <c r="BC73" s="48"/>
      <c r="BD73" s="48"/>
      <c r="BE73" s="48"/>
      <c r="BF73" s="48"/>
    </row>
    <row r="74" spans="1:58" customFormat="1" hidden="1" x14ac:dyDescent="0.3">
      <c r="A74" s="36">
        <v>36281</v>
      </c>
      <c r="B74" s="11" t="s">
        <v>44</v>
      </c>
      <c r="C74" s="11" t="s">
        <v>44</v>
      </c>
      <c r="D74" s="11" t="s">
        <v>44</v>
      </c>
      <c r="E74" s="11">
        <v>3288593</v>
      </c>
      <c r="F74" s="11">
        <v>4273829</v>
      </c>
      <c r="G74" s="11" t="s">
        <v>44</v>
      </c>
      <c r="H74" s="11" t="s">
        <v>44</v>
      </c>
      <c r="I74" s="11" t="s">
        <v>44</v>
      </c>
      <c r="J74" s="11" t="s">
        <v>44</v>
      </c>
      <c r="K74" s="11" t="s">
        <v>44</v>
      </c>
      <c r="L74" s="11" t="s">
        <v>44</v>
      </c>
      <c r="M74" s="11" t="s">
        <v>44</v>
      </c>
      <c r="N74" s="53"/>
      <c r="O74" s="36">
        <v>36281</v>
      </c>
      <c r="P74" s="11" t="str">
        <f>IF(B74="N/E","N/E",B74*100/'Banca Comercial '!$BO74)</f>
        <v>N/E</v>
      </c>
      <c r="Q74" s="11" t="str">
        <f>IF(C74="N/E","N/E",C74*100/'Banca Comercial '!$BO74)</f>
        <v>N/E</v>
      </c>
      <c r="R74" s="11" t="str">
        <f>IF(D74="N/E","N/E",D74*100/'Banca Comercial '!$BO74)</f>
        <v>N/E</v>
      </c>
      <c r="S74" s="11">
        <f>IF(E74="N/E","N/E",E74*100/'Banca Comercial '!$BO74)</f>
        <v>8406571.6460836735</v>
      </c>
      <c r="T74" s="11">
        <f>IF(F74="N/E","N/E",F74*100/'Banca Comercial '!$BO74)</f>
        <v>10925112.864866566</v>
      </c>
      <c r="U74" s="11" t="str">
        <f>IF(G74="N/E","N/E",G74*100/'Banca Comercial '!$BO74)</f>
        <v>N/E</v>
      </c>
      <c r="V74" s="11" t="str">
        <f>IF(H74="N/E","N/E",H74*100/'Banca Comercial '!$BO74)</f>
        <v>N/E</v>
      </c>
      <c r="W74" s="11" t="str">
        <f>IF(I74="N/E","N/E",I74*100/'Banca Comercial '!$BO74)</f>
        <v>N/E</v>
      </c>
      <c r="X74" s="11" t="str">
        <f>IF(J74="N/E","N/E",J74*100/'Banca Comercial '!$BO74)</f>
        <v>N/E</v>
      </c>
      <c r="Y74" s="11" t="str">
        <f>IF(K74="N/E","N/E",K74*100/'Banca Comercial '!$BO74)</f>
        <v>N/E</v>
      </c>
      <c r="Z74" s="11" t="str">
        <f>IF(L74="N/E","N/E",L74*100/'Banca Comercial '!$BO74)</f>
        <v>N/E</v>
      </c>
      <c r="AA74" s="11" t="str">
        <f>IF(M74="N/E","N/E",M74*100/'Banca Comercial '!$BO74)</f>
        <v>N/E</v>
      </c>
      <c r="AC74" s="46">
        <v>43282</v>
      </c>
      <c r="AD74" s="61">
        <f t="shared" si="4"/>
        <v>1718.7409591003316</v>
      </c>
      <c r="AE74" s="61">
        <f t="shared" si="25"/>
        <v>594.36907271659004</v>
      </c>
      <c r="AF74" s="61">
        <f t="shared" si="22"/>
        <v>45.690500719559083</v>
      </c>
      <c r="AG74" s="61">
        <f t="shared" si="23"/>
        <v>14.205346145499719</v>
      </c>
      <c r="AH74" s="61">
        <f t="shared" si="24"/>
        <v>397.97355838490745</v>
      </c>
      <c r="AI74" s="61">
        <f t="shared" si="6"/>
        <v>136.49966746662381</v>
      </c>
      <c r="AJ74" s="61">
        <f t="shared" si="26"/>
        <v>188.33741209366724</v>
      </c>
      <c r="AK74" s="61">
        <f t="shared" si="27"/>
        <v>656.30431765238916</v>
      </c>
      <c r="AL74" s="49"/>
      <c r="AM74" s="49"/>
      <c r="AN74" s="49"/>
      <c r="AO74" s="49"/>
      <c r="AP74" s="49"/>
      <c r="AQ74" s="49"/>
      <c r="BA74" s="48"/>
      <c r="BB74" s="48"/>
      <c r="BC74" s="48"/>
      <c r="BD74" s="48"/>
      <c r="BE74" s="48"/>
      <c r="BF74" s="48"/>
    </row>
    <row r="75" spans="1:58" customFormat="1" hidden="1" x14ac:dyDescent="0.3">
      <c r="A75" s="37">
        <v>36312</v>
      </c>
      <c r="B75" s="11" t="s">
        <v>44</v>
      </c>
      <c r="C75" s="11" t="s">
        <v>44</v>
      </c>
      <c r="D75" s="11" t="s">
        <v>44</v>
      </c>
      <c r="E75" s="11">
        <v>3380353</v>
      </c>
      <c r="F75" s="11">
        <v>2615853</v>
      </c>
      <c r="G75" s="11" t="s">
        <v>44</v>
      </c>
      <c r="H75" s="11" t="s">
        <v>44</v>
      </c>
      <c r="I75" s="11" t="s">
        <v>44</v>
      </c>
      <c r="J75" s="11" t="s">
        <v>44</v>
      </c>
      <c r="K75" s="11" t="s">
        <v>44</v>
      </c>
      <c r="L75" s="11" t="s">
        <v>44</v>
      </c>
      <c r="M75" s="11" t="s">
        <v>44</v>
      </c>
      <c r="N75" s="53"/>
      <c r="O75" s="37">
        <v>36312</v>
      </c>
      <c r="P75" s="11" t="str">
        <f>IF(B75="N/E","N/E",B75*100/'Banca Comercial '!$BO75)</f>
        <v>N/E</v>
      </c>
      <c r="Q75" s="11" t="str">
        <f>IF(C75="N/E","N/E",C75*100/'Banca Comercial '!$BO75)</f>
        <v>N/E</v>
      </c>
      <c r="R75" s="11" t="str">
        <f>IF(D75="N/E","N/E",D75*100/'Banca Comercial '!$BO75)</f>
        <v>N/E</v>
      </c>
      <c r="S75" s="11">
        <f>IF(E75="N/E","N/E",E75*100/'Banca Comercial '!$BO75)</f>
        <v>8584730.5394926183</v>
      </c>
      <c r="T75" s="11">
        <f>IF(F75="N/E","N/E",F75*100/'Banca Comercial '!$BO75)</f>
        <v>6643209.4920037603</v>
      </c>
      <c r="U75" s="11" t="str">
        <f>IF(G75="N/E","N/E",G75*100/'Banca Comercial '!$BO75)</f>
        <v>N/E</v>
      </c>
      <c r="V75" s="11" t="str">
        <f>IF(H75="N/E","N/E",H75*100/'Banca Comercial '!$BO75)</f>
        <v>N/E</v>
      </c>
      <c r="W75" s="11" t="str">
        <f>IF(I75="N/E","N/E",I75*100/'Banca Comercial '!$BO75)</f>
        <v>N/E</v>
      </c>
      <c r="X75" s="11" t="str">
        <f>IF(J75="N/E","N/E",J75*100/'Banca Comercial '!$BO75)</f>
        <v>N/E</v>
      </c>
      <c r="Y75" s="11" t="str">
        <f>IF(K75="N/E","N/E",K75*100/'Banca Comercial '!$BO75)</f>
        <v>N/E</v>
      </c>
      <c r="Z75" s="11" t="str">
        <f>IF(L75="N/E","N/E",L75*100/'Banca Comercial '!$BO75)</f>
        <v>N/E</v>
      </c>
      <c r="AA75" s="11" t="str">
        <f>IF(M75="N/E","N/E",M75*100/'Banca Comercial '!$BO75)</f>
        <v>N/E</v>
      </c>
      <c r="AC75" s="46">
        <v>43313</v>
      </c>
      <c r="AD75" s="61">
        <f t="shared" si="4"/>
        <v>1744.6925130856184</v>
      </c>
      <c r="AE75" s="61">
        <f t="shared" si="25"/>
        <v>596.04719220176719</v>
      </c>
      <c r="AF75" s="61">
        <f t="shared" si="22"/>
        <v>45.819482972176885</v>
      </c>
      <c r="AG75" s="61">
        <f t="shared" si="23"/>
        <v>14.1527404531704</v>
      </c>
      <c r="AH75" s="61">
        <f t="shared" si="24"/>
        <v>403.88064651902636</v>
      </c>
      <c r="AI75" s="61">
        <f t="shared" si="6"/>
        <v>132.19432225739362</v>
      </c>
      <c r="AJ75" s="61">
        <f t="shared" si="26"/>
        <v>196.35569029415274</v>
      </c>
      <c r="AK75" s="61">
        <f t="shared" si="27"/>
        <v>669.89128711658634</v>
      </c>
      <c r="AL75" s="49"/>
      <c r="AM75" s="49"/>
      <c r="AN75" s="49"/>
      <c r="AO75" s="49"/>
      <c r="AP75" s="49"/>
      <c r="AQ75" s="49"/>
      <c r="BA75" s="48"/>
      <c r="BB75" s="48"/>
      <c r="BC75" s="48"/>
      <c r="BD75" s="48"/>
      <c r="BE75" s="48"/>
      <c r="BF75" s="48"/>
    </row>
    <row r="76" spans="1:58" customFormat="1" hidden="1" x14ac:dyDescent="0.3">
      <c r="A76" s="38">
        <v>36342</v>
      </c>
      <c r="B76" s="11" t="s">
        <v>44</v>
      </c>
      <c r="C76" s="11" t="s">
        <v>44</v>
      </c>
      <c r="D76" s="11" t="s">
        <v>44</v>
      </c>
      <c r="E76" s="11">
        <v>3478474</v>
      </c>
      <c r="F76" s="11">
        <v>2696104</v>
      </c>
      <c r="G76" s="11" t="s">
        <v>44</v>
      </c>
      <c r="H76" s="11" t="s">
        <v>44</v>
      </c>
      <c r="I76" s="11" t="s">
        <v>44</v>
      </c>
      <c r="J76" s="11" t="s">
        <v>44</v>
      </c>
      <c r="K76" s="11" t="s">
        <v>44</v>
      </c>
      <c r="L76" s="11" t="s">
        <v>44</v>
      </c>
      <c r="M76" s="11" t="s">
        <v>44</v>
      </c>
      <c r="N76" s="53"/>
      <c r="O76" s="38">
        <v>36342</v>
      </c>
      <c r="P76" s="11" t="str">
        <f>IF(B76="N/E","N/E",B76*100/'Banca Comercial '!$BO76)</f>
        <v>N/E</v>
      </c>
      <c r="Q76" s="11" t="str">
        <f>IF(C76="N/E","N/E",C76*100/'Banca Comercial '!$BO76)</f>
        <v>N/E</v>
      </c>
      <c r="R76" s="11" t="str">
        <f>IF(D76="N/E","N/E",D76*100/'Banca Comercial '!$BO76)</f>
        <v>N/E</v>
      </c>
      <c r="S76" s="11">
        <f>IF(E76="N/E","N/E",E76*100/'Banca Comercial '!$BO76)</f>
        <v>8775918.1744782589</v>
      </c>
      <c r="T76" s="11">
        <f>IF(F76="N/E","N/E",F76*100/'Banca Comercial '!$BO76)</f>
        <v>6802059.7807784481</v>
      </c>
      <c r="U76" s="11" t="str">
        <f>IF(G76="N/E","N/E",G76*100/'Banca Comercial '!$BO76)</f>
        <v>N/E</v>
      </c>
      <c r="V76" s="11" t="str">
        <f>IF(H76="N/E","N/E",H76*100/'Banca Comercial '!$BO76)</f>
        <v>N/E</v>
      </c>
      <c r="W76" s="11" t="str">
        <f>IF(I76="N/E","N/E",I76*100/'Banca Comercial '!$BO76)</f>
        <v>N/E</v>
      </c>
      <c r="X76" s="11" t="str">
        <f>IF(J76="N/E","N/E",J76*100/'Banca Comercial '!$BO76)</f>
        <v>N/E</v>
      </c>
      <c r="Y76" s="11" t="str">
        <f>IF(K76="N/E","N/E",K76*100/'Banca Comercial '!$BO76)</f>
        <v>N/E</v>
      </c>
      <c r="Z76" s="11" t="str">
        <f>IF(L76="N/E","N/E",L76*100/'Banca Comercial '!$BO76)</f>
        <v>N/E</v>
      </c>
      <c r="AA76" s="11" t="str">
        <f>IF(M76="N/E","N/E",M76*100/'Banca Comercial '!$BO76)</f>
        <v>N/E</v>
      </c>
      <c r="AC76" s="46">
        <v>43344</v>
      </c>
      <c r="AD76" s="61">
        <f t="shared" si="4"/>
        <v>1732.4414255230533</v>
      </c>
      <c r="AE76" s="61">
        <f t="shared" si="25"/>
        <v>593.30350036118784</v>
      </c>
      <c r="AF76" s="61">
        <f t="shared" si="22"/>
        <v>46.155518474389844</v>
      </c>
      <c r="AG76" s="61">
        <f t="shared" si="23"/>
        <v>14.137025577752013</v>
      </c>
      <c r="AH76" s="61">
        <f t="shared" si="24"/>
        <v>397.48061223639223</v>
      </c>
      <c r="AI76" s="61">
        <f t="shared" si="6"/>
        <v>135.53034407265375</v>
      </c>
      <c r="AJ76" s="61">
        <f t="shared" si="26"/>
        <v>195.96823484586344</v>
      </c>
      <c r="AK76" s="61">
        <f t="shared" si="27"/>
        <v>661.09585431552659</v>
      </c>
      <c r="AL76" s="49"/>
      <c r="AM76" s="49"/>
      <c r="AN76" s="49"/>
      <c r="AO76" s="49"/>
      <c r="AP76" s="49"/>
      <c r="AQ76" s="49"/>
      <c r="BA76" s="48"/>
      <c r="BB76" s="48"/>
      <c r="BC76" s="48"/>
      <c r="BD76" s="48"/>
      <c r="BE76" s="48"/>
      <c r="BF76" s="48"/>
    </row>
    <row r="77" spans="1:58" customFormat="1" hidden="1" x14ac:dyDescent="0.3">
      <c r="A77" s="39">
        <v>36373</v>
      </c>
      <c r="B77" s="11" t="s">
        <v>44</v>
      </c>
      <c r="C77" s="11" t="s">
        <v>44</v>
      </c>
      <c r="D77" s="11" t="s">
        <v>44</v>
      </c>
      <c r="E77" s="11">
        <v>3512322</v>
      </c>
      <c r="F77" s="11">
        <v>2758137</v>
      </c>
      <c r="G77" s="11" t="s">
        <v>44</v>
      </c>
      <c r="H77" s="11" t="s">
        <v>44</v>
      </c>
      <c r="I77" s="11" t="s">
        <v>44</v>
      </c>
      <c r="J77" s="11" t="s">
        <v>44</v>
      </c>
      <c r="K77" s="11" t="s">
        <v>44</v>
      </c>
      <c r="L77" s="11" t="s">
        <v>44</v>
      </c>
      <c r="M77" s="11" t="s">
        <v>44</v>
      </c>
      <c r="N77" s="53"/>
      <c r="O77" s="39">
        <v>36373</v>
      </c>
      <c r="P77" s="11" t="str">
        <f>IF(B77="N/E","N/E",B77*100/'Banca Comercial '!$BO77)</f>
        <v>N/E</v>
      </c>
      <c r="Q77" s="11" t="str">
        <f>IF(C77="N/E","N/E",C77*100/'Banca Comercial '!$BO77)</f>
        <v>N/E</v>
      </c>
      <c r="R77" s="11" t="str">
        <f>IF(D77="N/E","N/E",D77*100/'Banca Comercial '!$BO77)</f>
        <v>N/E</v>
      </c>
      <c r="S77" s="11">
        <f>IF(E77="N/E","N/E",E77*100/'Banca Comercial '!$BO77)</f>
        <v>8811716.3418026846</v>
      </c>
      <c r="T77" s="11">
        <f>IF(F77="N/E","N/E",F77*100/'Banca Comercial '!$BO77)</f>
        <v>6919616.3893374903</v>
      </c>
      <c r="U77" s="11" t="str">
        <f>IF(G77="N/E","N/E",G77*100/'Banca Comercial '!$BO77)</f>
        <v>N/E</v>
      </c>
      <c r="V77" s="11" t="str">
        <f>IF(H77="N/E","N/E",H77*100/'Banca Comercial '!$BO77)</f>
        <v>N/E</v>
      </c>
      <c r="W77" s="11" t="str">
        <f>IF(I77="N/E","N/E",I77*100/'Banca Comercial '!$BO77)</f>
        <v>N/E</v>
      </c>
      <c r="X77" s="11" t="str">
        <f>IF(J77="N/E","N/E",J77*100/'Banca Comercial '!$BO77)</f>
        <v>N/E</v>
      </c>
      <c r="Y77" s="11" t="str">
        <f>IF(K77="N/E","N/E",K77*100/'Banca Comercial '!$BO77)</f>
        <v>N/E</v>
      </c>
      <c r="Z77" s="11" t="str">
        <f>IF(L77="N/E","N/E",L77*100/'Banca Comercial '!$BO77)</f>
        <v>N/E</v>
      </c>
      <c r="AA77" s="11" t="str">
        <f>IF(M77="N/E","N/E",M77*100/'Banca Comercial '!$BO77)</f>
        <v>N/E</v>
      </c>
      <c r="AC77" s="46">
        <v>43374</v>
      </c>
      <c r="AD77" s="61">
        <f t="shared" si="4"/>
        <v>1763.8687790267152</v>
      </c>
      <c r="AE77" s="61">
        <f t="shared" si="25"/>
        <v>619.46293483822956</v>
      </c>
      <c r="AF77" s="61">
        <f t="shared" si="22"/>
        <v>45.285953663446371</v>
      </c>
      <c r="AG77" s="61">
        <f t="shared" si="23"/>
        <v>14.041988483635647</v>
      </c>
      <c r="AH77" s="61">
        <f t="shared" si="24"/>
        <v>422.04954777533521</v>
      </c>
      <c r="AI77" s="61">
        <f t="shared" si="6"/>
        <v>138.0854449158123</v>
      </c>
      <c r="AJ77" s="61">
        <f t="shared" si="26"/>
        <v>194.97079910666403</v>
      </c>
      <c r="AK77" s="61">
        <f t="shared" si="27"/>
        <v>656.4015436120859</v>
      </c>
      <c r="AL77" s="49"/>
      <c r="AM77" s="49"/>
      <c r="AN77" s="49"/>
      <c r="AO77" s="49"/>
      <c r="AP77" s="49"/>
      <c r="AQ77" s="49"/>
      <c r="BA77" s="48"/>
      <c r="BB77" s="48"/>
      <c r="BC77" s="48"/>
      <c r="BD77" s="48"/>
      <c r="BE77" s="48"/>
      <c r="BF77" s="48"/>
    </row>
    <row r="78" spans="1:58" customFormat="1" hidden="1" x14ac:dyDescent="0.3">
      <c r="A78" s="40">
        <v>36404</v>
      </c>
      <c r="B78" s="11" t="s">
        <v>44</v>
      </c>
      <c r="C78" s="11" t="s">
        <v>44</v>
      </c>
      <c r="D78" s="11" t="s">
        <v>44</v>
      </c>
      <c r="E78" s="11">
        <v>3521234</v>
      </c>
      <c r="F78" s="11">
        <v>2798985</v>
      </c>
      <c r="G78" s="11" t="s">
        <v>44</v>
      </c>
      <c r="H78" s="11" t="s">
        <v>44</v>
      </c>
      <c r="I78" s="11" t="s">
        <v>44</v>
      </c>
      <c r="J78" s="11" t="s">
        <v>44</v>
      </c>
      <c r="K78" s="11" t="s">
        <v>44</v>
      </c>
      <c r="L78" s="11" t="s">
        <v>44</v>
      </c>
      <c r="M78" s="11" t="s">
        <v>44</v>
      </c>
      <c r="N78" s="53"/>
      <c r="O78" s="40">
        <v>36404</v>
      </c>
      <c r="P78" s="11" t="str">
        <f>IF(B78="N/E","N/E",B78*100/'Banca Comercial '!$BO78)</f>
        <v>N/E</v>
      </c>
      <c r="Q78" s="11" t="str">
        <f>IF(C78="N/E","N/E",C78*100/'Banca Comercial '!$BO78)</f>
        <v>N/E</v>
      </c>
      <c r="R78" s="11" t="str">
        <f>IF(D78="N/E","N/E",D78*100/'Banca Comercial '!$BO78)</f>
        <v>N/E</v>
      </c>
      <c r="S78" s="11">
        <f>IF(E78="N/E","N/E",E78*100/'Banca Comercial '!$BO78)</f>
        <v>8749531.8868607841</v>
      </c>
      <c r="T78" s="11">
        <f>IF(F78="N/E","N/E",F78*100/'Banca Comercial '!$BO78)</f>
        <v>6954893.7981244735</v>
      </c>
      <c r="U78" s="11" t="str">
        <f>IF(G78="N/E","N/E",G78*100/'Banca Comercial '!$BO78)</f>
        <v>N/E</v>
      </c>
      <c r="V78" s="11" t="str">
        <f>IF(H78="N/E","N/E",H78*100/'Banca Comercial '!$BO78)</f>
        <v>N/E</v>
      </c>
      <c r="W78" s="11" t="str">
        <f>IF(I78="N/E","N/E",I78*100/'Banca Comercial '!$BO78)</f>
        <v>N/E</v>
      </c>
      <c r="X78" s="11" t="str">
        <f>IF(J78="N/E","N/E",J78*100/'Banca Comercial '!$BO78)</f>
        <v>N/E</v>
      </c>
      <c r="Y78" s="11" t="str">
        <f>IF(K78="N/E","N/E",K78*100/'Banca Comercial '!$BO78)</f>
        <v>N/E</v>
      </c>
      <c r="Z78" s="11" t="str">
        <f>IF(L78="N/E","N/E",L78*100/'Banca Comercial '!$BO78)</f>
        <v>N/E</v>
      </c>
      <c r="AA78" s="11" t="str">
        <f>IF(M78="N/E","N/E",M78*100/'Banca Comercial '!$BO78)</f>
        <v>N/E</v>
      </c>
      <c r="AC78" s="46">
        <v>43405</v>
      </c>
      <c r="AD78" s="61">
        <f t="shared" si="4"/>
        <v>1784.2798436394826</v>
      </c>
      <c r="AE78" s="61">
        <f t="shared" si="25"/>
        <v>629.3547800914929</v>
      </c>
      <c r="AF78" s="61">
        <f t="shared" si="22"/>
        <v>44.874663922172367</v>
      </c>
      <c r="AG78" s="61">
        <f t="shared" si="23"/>
        <v>13.983600752470601</v>
      </c>
      <c r="AH78" s="61">
        <f t="shared" si="24"/>
        <v>431.86526903257965</v>
      </c>
      <c r="AI78" s="61">
        <f t="shared" si="6"/>
        <v>138.63124638427024</v>
      </c>
      <c r="AJ78" s="61">
        <f t="shared" si="26"/>
        <v>216.74644383302541</v>
      </c>
      <c r="AK78" s="61">
        <f t="shared" si="27"/>
        <v>657.90447769830791</v>
      </c>
      <c r="AL78" s="49"/>
      <c r="AM78" s="49"/>
      <c r="AN78" s="49"/>
      <c r="AO78" s="49"/>
      <c r="AP78" s="49"/>
      <c r="AQ78" s="49"/>
      <c r="BA78" s="48"/>
      <c r="BB78" s="48"/>
      <c r="BC78" s="48"/>
      <c r="BD78" s="48"/>
      <c r="BE78" s="48"/>
      <c r="BF78" s="48"/>
    </row>
    <row r="79" spans="1:58" customFormat="1" hidden="1" x14ac:dyDescent="0.3">
      <c r="A79" s="41">
        <v>36434</v>
      </c>
      <c r="B79" s="11" t="s">
        <v>44</v>
      </c>
      <c r="C79" s="11" t="s">
        <v>44</v>
      </c>
      <c r="D79" s="11" t="s">
        <v>44</v>
      </c>
      <c r="E79" s="11">
        <v>3486701</v>
      </c>
      <c r="F79" s="11">
        <v>2858652</v>
      </c>
      <c r="G79" s="11" t="s">
        <v>44</v>
      </c>
      <c r="H79" s="11" t="s">
        <v>44</v>
      </c>
      <c r="I79" s="11" t="s">
        <v>44</v>
      </c>
      <c r="J79" s="11" t="s">
        <v>44</v>
      </c>
      <c r="K79" s="11" t="s">
        <v>44</v>
      </c>
      <c r="L79" s="11" t="s">
        <v>44</v>
      </c>
      <c r="M79" s="11" t="s">
        <v>44</v>
      </c>
      <c r="N79" s="53"/>
      <c r="O79" s="41">
        <v>36434</v>
      </c>
      <c r="P79" s="11" t="str">
        <f>IF(B79="N/E","N/E",B79*100/'Banca Comercial '!$BO79)</f>
        <v>N/E</v>
      </c>
      <c r="Q79" s="11" t="str">
        <f>IF(C79="N/E","N/E",C79*100/'Banca Comercial '!$BO79)</f>
        <v>N/E</v>
      </c>
      <c r="R79" s="11" t="str">
        <f>IF(D79="N/E","N/E",D79*100/'Banca Comercial '!$BO79)</f>
        <v>N/E</v>
      </c>
      <c r="S79" s="11">
        <f>IF(E79="N/E","N/E",E79*100/'Banca Comercial '!$BO79)</f>
        <v>8609197.4350230489</v>
      </c>
      <c r="T79" s="11">
        <f>IF(F79="N/E","N/E",F79*100/'Banca Comercial '!$BO79)</f>
        <v>7058448.5064889435</v>
      </c>
      <c r="U79" s="11" t="str">
        <f>IF(G79="N/E","N/E",G79*100/'Banca Comercial '!$BO79)</f>
        <v>N/E</v>
      </c>
      <c r="V79" s="11" t="str">
        <f>IF(H79="N/E","N/E",H79*100/'Banca Comercial '!$BO79)</f>
        <v>N/E</v>
      </c>
      <c r="W79" s="11" t="str">
        <f>IF(I79="N/E","N/E",I79*100/'Banca Comercial '!$BO79)</f>
        <v>N/E</v>
      </c>
      <c r="X79" s="11" t="str">
        <f>IF(J79="N/E","N/E",J79*100/'Banca Comercial '!$BO79)</f>
        <v>N/E</v>
      </c>
      <c r="Y79" s="11" t="str">
        <f>IF(K79="N/E","N/E",K79*100/'Banca Comercial '!$BO79)</f>
        <v>N/E</v>
      </c>
      <c r="Z79" s="11" t="str">
        <f>IF(L79="N/E","N/E",L79*100/'Banca Comercial '!$BO79)</f>
        <v>N/E</v>
      </c>
      <c r="AA79" s="11" t="str">
        <f>IF(M79="N/E","N/E",M79*100/'Banca Comercial '!$BO79)</f>
        <v>N/E</v>
      </c>
      <c r="AC79" s="46">
        <v>43435</v>
      </c>
      <c r="AD79" s="61">
        <f t="shared" si="4"/>
        <v>1783.1295678637159</v>
      </c>
      <c r="AE79" s="61">
        <f t="shared" si="25"/>
        <v>635.04655001106585</v>
      </c>
      <c r="AF79" s="61">
        <f t="shared" si="22"/>
        <v>44.761859716365755</v>
      </c>
      <c r="AG79" s="61">
        <f t="shared" si="23"/>
        <v>13.930984728596389</v>
      </c>
      <c r="AH79" s="61">
        <f t="shared" si="24"/>
        <v>432.21599454106001</v>
      </c>
      <c r="AI79" s="61">
        <f t="shared" si="6"/>
        <v>144.1377110250437</v>
      </c>
      <c r="AJ79" s="61">
        <f t="shared" si="26"/>
        <v>214.69665259114737</v>
      </c>
      <c r="AK79" s="61">
        <f t="shared" si="27"/>
        <v>654.8354917949913</v>
      </c>
      <c r="AL79" s="49"/>
      <c r="AM79" s="49"/>
      <c r="AN79" s="49"/>
      <c r="AO79" s="49"/>
      <c r="AP79" s="49"/>
      <c r="AQ79" s="49"/>
      <c r="BA79" s="48"/>
      <c r="BB79" s="48"/>
      <c r="BC79" s="48"/>
      <c r="BD79" s="48"/>
      <c r="BE79" s="48"/>
      <c r="BF79" s="48"/>
    </row>
    <row r="80" spans="1:58" customFormat="1" hidden="1" x14ac:dyDescent="0.3">
      <c r="A80" s="42">
        <v>36465</v>
      </c>
      <c r="B80" s="11" t="s">
        <v>44</v>
      </c>
      <c r="C80" s="11" t="s">
        <v>44</v>
      </c>
      <c r="D80" s="11" t="s">
        <v>44</v>
      </c>
      <c r="E80" s="11">
        <v>3485425</v>
      </c>
      <c r="F80" s="11">
        <v>2913033</v>
      </c>
      <c r="G80" s="11" t="s">
        <v>44</v>
      </c>
      <c r="H80" s="11" t="s">
        <v>44</v>
      </c>
      <c r="I80" s="11" t="s">
        <v>44</v>
      </c>
      <c r="J80" s="11" t="s">
        <v>44</v>
      </c>
      <c r="K80" s="11" t="s">
        <v>44</v>
      </c>
      <c r="L80" s="11" t="s">
        <v>44</v>
      </c>
      <c r="M80" s="11" t="s">
        <v>44</v>
      </c>
      <c r="N80" s="53"/>
      <c r="O80" s="42">
        <v>36465</v>
      </c>
      <c r="P80" s="11" t="str">
        <f>IF(B80="N/E","N/E",B80*100/'Banca Comercial '!$BO80)</f>
        <v>N/E</v>
      </c>
      <c r="Q80" s="11" t="str">
        <f>IF(C80="N/E","N/E",C80*100/'Banca Comercial '!$BO80)</f>
        <v>N/E</v>
      </c>
      <c r="R80" s="11" t="str">
        <f>IF(D80="N/E","N/E",D80*100/'Banca Comercial '!$BO80)</f>
        <v>N/E</v>
      </c>
      <c r="S80" s="11">
        <f>IF(E80="N/E","N/E",E80*100/'Banca Comercial '!$BO80)</f>
        <v>8530187.682523258</v>
      </c>
      <c r="T80" s="11">
        <f>IF(F80="N/E","N/E",F80*100/'Banca Comercial '!$BO80)</f>
        <v>7129322.3108756533</v>
      </c>
      <c r="U80" s="11" t="str">
        <f>IF(G80="N/E","N/E",G80*100/'Banca Comercial '!$BO80)</f>
        <v>N/E</v>
      </c>
      <c r="V80" s="11" t="str">
        <f>IF(H80="N/E","N/E",H80*100/'Banca Comercial '!$BO80)</f>
        <v>N/E</v>
      </c>
      <c r="W80" s="11" t="str">
        <f>IF(I80="N/E","N/E",I80*100/'Banca Comercial '!$BO80)</f>
        <v>N/E</v>
      </c>
      <c r="X80" s="11" t="str">
        <f>IF(J80="N/E","N/E",J80*100/'Banca Comercial '!$BO80)</f>
        <v>N/E</v>
      </c>
      <c r="Y80" s="11" t="str">
        <f>IF(K80="N/E","N/E",K80*100/'Banca Comercial '!$BO80)</f>
        <v>N/E</v>
      </c>
      <c r="Z80" s="11" t="str">
        <f>IF(L80="N/E","N/E",L80*100/'Banca Comercial '!$BO80)</f>
        <v>N/E</v>
      </c>
      <c r="AA80" s="11" t="str">
        <f>IF(M80="N/E","N/E",M80*100/'Banca Comercial '!$BO80)</f>
        <v>N/E</v>
      </c>
      <c r="AC80" s="46">
        <v>43466</v>
      </c>
      <c r="AD80" s="61">
        <f t="shared" si="4"/>
        <v>1757.5489319222563</v>
      </c>
      <c r="AE80" s="61">
        <f t="shared" si="25"/>
        <v>625.81386236955427</v>
      </c>
      <c r="AF80" s="61">
        <f t="shared" si="22"/>
        <v>44.130096191857078</v>
      </c>
      <c r="AG80" s="61">
        <f t="shared" si="23"/>
        <v>13.851836113104705</v>
      </c>
      <c r="AH80" s="61">
        <f t="shared" si="24"/>
        <v>429.33948662421926</v>
      </c>
      <c r="AI80" s="61">
        <f t="shared" si="6"/>
        <v>138.49244344037319</v>
      </c>
      <c r="AJ80" s="61">
        <f t="shared" si="26"/>
        <v>208.16536412160062</v>
      </c>
      <c r="AK80" s="61">
        <f t="shared" si="27"/>
        <v>645.68008849293949</v>
      </c>
      <c r="AL80" s="49"/>
      <c r="AM80" s="49"/>
      <c r="AN80" s="49"/>
      <c r="AO80" s="49"/>
      <c r="AP80" s="49"/>
      <c r="AQ80" s="49"/>
      <c r="BA80" s="48"/>
      <c r="BB80" s="48"/>
      <c r="BC80" s="48"/>
      <c r="BD80" s="48"/>
      <c r="BE80" s="48"/>
      <c r="BF80" s="48"/>
    </row>
    <row r="81" spans="1:58" customFormat="1" hidden="1" x14ac:dyDescent="0.3">
      <c r="A81" s="31">
        <v>36495</v>
      </c>
      <c r="B81" s="11" t="s">
        <v>44</v>
      </c>
      <c r="C81" s="11" t="s">
        <v>44</v>
      </c>
      <c r="D81" s="11" t="s">
        <v>44</v>
      </c>
      <c r="E81" s="11">
        <v>3472509</v>
      </c>
      <c r="F81" s="11">
        <v>2957133</v>
      </c>
      <c r="G81" s="11" t="s">
        <v>44</v>
      </c>
      <c r="H81" s="11" t="s">
        <v>44</v>
      </c>
      <c r="I81" s="11" t="s">
        <v>44</v>
      </c>
      <c r="J81" s="11" t="s">
        <v>44</v>
      </c>
      <c r="K81" s="11" t="s">
        <v>44</v>
      </c>
      <c r="L81" s="11" t="s">
        <v>44</v>
      </c>
      <c r="M81" s="11" t="s">
        <v>44</v>
      </c>
      <c r="N81" s="53"/>
      <c r="O81" s="31">
        <v>36495</v>
      </c>
      <c r="P81" s="11" t="str">
        <f>IF(B81="N/E","N/E",B81*100/'Banca Comercial '!$BO81)</f>
        <v>N/E</v>
      </c>
      <c r="Q81" s="11" t="str">
        <f>IF(C81="N/E","N/E",C81*100/'Banca Comercial '!$BO81)</f>
        <v>N/E</v>
      </c>
      <c r="R81" s="11" t="str">
        <f>IF(D81="N/E","N/E",D81*100/'Banca Comercial '!$BO81)</f>
        <v>N/E</v>
      </c>
      <c r="S81" s="11">
        <f>IF(E81="N/E","N/E",E81*100/'Banca Comercial '!$BO81)</f>
        <v>8414284.4276358485</v>
      </c>
      <c r="T81" s="11">
        <f>IF(F81="N/E","N/E",F81*100/'Banca Comercial '!$BO81)</f>
        <v>7165469.7373996954</v>
      </c>
      <c r="U81" s="11" t="str">
        <f>IF(G81="N/E","N/E",G81*100/'Banca Comercial '!$BO81)</f>
        <v>N/E</v>
      </c>
      <c r="V81" s="11" t="str">
        <f>IF(H81="N/E","N/E",H81*100/'Banca Comercial '!$BO81)</f>
        <v>N/E</v>
      </c>
      <c r="W81" s="11" t="str">
        <f>IF(I81="N/E","N/E",I81*100/'Banca Comercial '!$BO81)</f>
        <v>N/E</v>
      </c>
      <c r="X81" s="11" t="str">
        <f>IF(J81="N/E","N/E",J81*100/'Banca Comercial '!$BO81)</f>
        <v>N/E</v>
      </c>
      <c r="Y81" s="11" t="str">
        <f>IF(K81="N/E","N/E",K81*100/'Banca Comercial '!$BO81)</f>
        <v>N/E</v>
      </c>
      <c r="Z81" s="11" t="str">
        <f>IF(L81="N/E","N/E",L81*100/'Banca Comercial '!$BO81)</f>
        <v>N/E</v>
      </c>
      <c r="AA81" s="11" t="str">
        <f>IF(M81="N/E","N/E",M81*100/'Banca Comercial '!$BO81)</f>
        <v>N/E</v>
      </c>
      <c r="AC81" s="46">
        <v>43497</v>
      </c>
      <c r="AD81" s="61">
        <f t="shared" si="4"/>
        <v>1762.4656513658454</v>
      </c>
      <c r="AE81" s="61">
        <f t="shared" si="25"/>
        <v>626.82258775414971</v>
      </c>
      <c r="AF81" s="61">
        <f t="shared" si="22"/>
        <v>43.732979262216361</v>
      </c>
      <c r="AG81" s="61">
        <f t="shared" si="23"/>
        <v>13.811176579031617</v>
      </c>
      <c r="AH81" s="61">
        <f t="shared" si="24"/>
        <v>434.64713069141146</v>
      </c>
      <c r="AI81" s="61">
        <f t="shared" si="6"/>
        <v>134.6313012214903</v>
      </c>
      <c r="AJ81" s="61">
        <f t="shared" si="26"/>
        <v>207.76197121828886</v>
      </c>
      <c r="AK81" s="61">
        <f t="shared" si="27"/>
        <v>647.61641626102301</v>
      </c>
      <c r="AL81" s="49"/>
      <c r="AM81" s="49"/>
      <c r="AN81" s="49"/>
      <c r="AO81" s="49"/>
      <c r="AP81" s="49"/>
      <c r="AQ81" s="49"/>
      <c r="BA81" s="48"/>
      <c r="BB81" s="48"/>
      <c r="BC81" s="48"/>
      <c r="BD81" s="48"/>
      <c r="BE81" s="48"/>
      <c r="BF81" s="48"/>
    </row>
    <row r="82" spans="1:58" customFormat="1" hidden="1" x14ac:dyDescent="0.3">
      <c r="A82" s="32">
        <v>36526</v>
      </c>
      <c r="B82" s="11" t="s">
        <v>44</v>
      </c>
      <c r="C82" s="11" t="s">
        <v>44</v>
      </c>
      <c r="D82" s="11" t="s">
        <v>44</v>
      </c>
      <c r="E82" s="11">
        <v>3443139</v>
      </c>
      <c r="F82" s="11">
        <v>2851033</v>
      </c>
      <c r="G82" s="11" t="s">
        <v>44</v>
      </c>
      <c r="H82" s="11" t="s">
        <v>44</v>
      </c>
      <c r="I82" s="11" t="s">
        <v>44</v>
      </c>
      <c r="J82" s="11" t="s">
        <v>44</v>
      </c>
      <c r="K82" s="11" t="s">
        <v>44</v>
      </c>
      <c r="L82" s="11" t="s">
        <v>44</v>
      </c>
      <c r="M82" s="11" t="s">
        <v>44</v>
      </c>
      <c r="N82" s="53"/>
      <c r="O82" s="32">
        <v>36526</v>
      </c>
      <c r="P82" s="11" t="str">
        <f>IF(B82="N/E","N/E",B82*100/'Banca Comercial '!$BO82)</f>
        <v>N/E</v>
      </c>
      <c r="Q82" s="11" t="str">
        <f>IF(C82="N/E","N/E",C82*100/'Banca Comercial '!$BO82)</f>
        <v>N/E</v>
      </c>
      <c r="R82" s="11" t="str">
        <f>IF(D82="N/E","N/E",D82*100/'Banca Comercial '!$BO82)</f>
        <v>N/E</v>
      </c>
      <c r="S82" s="11">
        <f>IF(E82="N/E","N/E",E82*100/'Banca Comercial '!$BO82)</f>
        <v>8232574.8883339111</v>
      </c>
      <c r="T82" s="11">
        <f>IF(F82="N/E","N/E",F82*100/'Banca Comercial '!$BO82)</f>
        <v>6816844.3625457166</v>
      </c>
      <c r="U82" s="11" t="str">
        <f>IF(G82="N/E","N/E",G82*100/'Banca Comercial '!$BO82)</f>
        <v>N/E</v>
      </c>
      <c r="V82" s="11" t="str">
        <f>IF(H82="N/E","N/E",H82*100/'Banca Comercial '!$BO82)</f>
        <v>N/E</v>
      </c>
      <c r="W82" s="11" t="str">
        <f>IF(I82="N/E","N/E",I82*100/'Banca Comercial '!$BO82)</f>
        <v>N/E</v>
      </c>
      <c r="X82" s="11" t="str">
        <f>IF(J82="N/E","N/E",J82*100/'Banca Comercial '!$BO82)</f>
        <v>N/E</v>
      </c>
      <c r="Y82" s="11" t="str">
        <f>IF(K82="N/E","N/E",K82*100/'Banca Comercial '!$BO82)</f>
        <v>N/E</v>
      </c>
      <c r="Z82" s="11" t="str">
        <f>IF(L82="N/E","N/E",L82*100/'Banca Comercial '!$BO82)</f>
        <v>N/E</v>
      </c>
      <c r="AA82" s="11" t="str">
        <f>IF(M82="N/E","N/E",M82*100/'Banca Comercial '!$BO82)</f>
        <v>N/E</v>
      </c>
      <c r="AC82" s="46">
        <v>43525</v>
      </c>
      <c r="AD82" s="61">
        <f t="shared" si="4"/>
        <v>1755.3410574031659</v>
      </c>
      <c r="AE82" s="61">
        <f t="shared" si="25"/>
        <v>632.17563900788582</v>
      </c>
      <c r="AF82" s="61">
        <f t="shared" si="22"/>
        <v>44.38730376696045</v>
      </c>
      <c r="AG82" s="61">
        <f t="shared" si="23"/>
        <v>13.767213262785573</v>
      </c>
      <c r="AH82" s="61">
        <f t="shared" si="24"/>
        <v>442.82610700800188</v>
      </c>
      <c r="AI82" s="61">
        <f t="shared" si="6"/>
        <v>131.195014970138</v>
      </c>
      <c r="AJ82" s="61">
        <f t="shared" si="26"/>
        <v>206.96242385393714</v>
      </c>
      <c r="AK82" s="61">
        <f t="shared" si="27"/>
        <v>651.58312660732929</v>
      </c>
      <c r="AL82" s="49"/>
      <c r="AM82" s="49"/>
      <c r="AN82" s="49"/>
      <c r="AO82" s="49"/>
      <c r="AP82" s="49"/>
      <c r="AQ82" s="49"/>
      <c r="BA82" s="48"/>
      <c r="BB82" s="48"/>
      <c r="BC82" s="48"/>
      <c r="BD82" s="48"/>
      <c r="BE82" s="48"/>
      <c r="BF82" s="48"/>
    </row>
    <row r="83" spans="1:58" customFormat="1" hidden="1" x14ac:dyDescent="0.3">
      <c r="A83" s="33">
        <v>36557</v>
      </c>
      <c r="B83" s="11" t="s">
        <v>44</v>
      </c>
      <c r="C83" s="11" t="s">
        <v>44</v>
      </c>
      <c r="D83" s="11" t="s">
        <v>44</v>
      </c>
      <c r="E83" s="11">
        <v>3469450</v>
      </c>
      <c r="F83" s="11">
        <v>2877833</v>
      </c>
      <c r="G83" s="11" t="s">
        <v>44</v>
      </c>
      <c r="H83" s="11" t="s">
        <v>44</v>
      </c>
      <c r="I83" s="11" t="s">
        <v>44</v>
      </c>
      <c r="J83" s="11" t="s">
        <v>44</v>
      </c>
      <c r="K83" s="11" t="s">
        <v>44</v>
      </c>
      <c r="L83" s="11" t="s">
        <v>44</v>
      </c>
      <c r="M83" s="11" t="s">
        <v>44</v>
      </c>
      <c r="N83" s="53"/>
      <c r="O83" s="33">
        <v>36557</v>
      </c>
      <c r="P83" s="11" t="str">
        <f>IF(B83="N/E","N/E",B83*100/'Banca Comercial '!$BO83)</f>
        <v>N/E</v>
      </c>
      <c r="Q83" s="11" t="str">
        <f>IF(C83="N/E","N/E",C83*100/'Banca Comercial '!$BO83)</f>
        <v>N/E</v>
      </c>
      <c r="R83" s="11" t="str">
        <f>IF(D83="N/E","N/E",D83*100/'Banca Comercial '!$BO83)</f>
        <v>N/E</v>
      </c>
      <c r="S83" s="11">
        <f>IF(E83="N/E","N/E",E83*100/'Banca Comercial '!$BO83)</f>
        <v>8222548.2347210571</v>
      </c>
      <c r="T83" s="11">
        <f>IF(F83="N/E","N/E",F83*100/'Banca Comercial '!$BO83)</f>
        <v>6820424.1750052618</v>
      </c>
      <c r="U83" s="11" t="str">
        <f>IF(G83="N/E","N/E",G83*100/'Banca Comercial '!$BO83)</f>
        <v>N/E</v>
      </c>
      <c r="V83" s="11" t="str">
        <f>IF(H83="N/E","N/E",H83*100/'Banca Comercial '!$BO83)</f>
        <v>N/E</v>
      </c>
      <c r="W83" s="11" t="str">
        <f>IF(I83="N/E","N/E",I83*100/'Banca Comercial '!$BO83)</f>
        <v>N/E</v>
      </c>
      <c r="X83" s="11" t="str">
        <f>IF(J83="N/E","N/E",J83*100/'Banca Comercial '!$BO83)</f>
        <v>N/E</v>
      </c>
      <c r="Y83" s="11" t="str">
        <f>IF(K83="N/E","N/E",K83*100/'Banca Comercial '!$BO83)</f>
        <v>N/E</v>
      </c>
      <c r="Z83" s="11" t="str">
        <f>IF(L83="N/E","N/E",L83*100/'Banca Comercial '!$BO83)</f>
        <v>N/E</v>
      </c>
      <c r="AA83" s="11" t="str">
        <f>IF(M83="N/E","N/E",M83*100/'Banca Comercial '!$BO83)</f>
        <v>N/E</v>
      </c>
      <c r="AC83" s="46">
        <v>43556</v>
      </c>
      <c r="AD83" s="61">
        <f t="shared" si="4"/>
        <v>1749.3403154225302</v>
      </c>
      <c r="AE83" s="61">
        <f t="shared" si="25"/>
        <v>629.39999915184808</v>
      </c>
      <c r="AF83" s="61">
        <f t="shared" si="22"/>
        <v>44.803921666457384</v>
      </c>
      <c r="AG83" s="61">
        <f t="shared" si="23"/>
        <v>13.662662479257419</v>
      </c>
      <c r="AH83" s="61">
        <f t="shared" si="24"/>
        <v>441.82043077870389</v>
      </c>
      <c r="AI83" s="61">
        <f t="shared" si="6"/>
        <v>129.11298422742945</v>
      </c>
      <c r="AJ83" s="61">
        <f t="shared" si="26"/>
        <v>206.24440994069406</v>
      </c>
      <c r="AK83" s="61">
        <f t="shared" si="27"/>
        <v>659.12992941331561</v>
      </c>
      <c r="AL83" s="49"/>
      <c r="AM83" s="49"/>
      <c r="AN83" s="49"/>
      <c r="AO83" s="49"/>
      <c r="AP83" s="49"/>
      <c r="AQ83" s="49"/>
      <c r="BA83" s="48"/>
      <c r="BB83" s="48"/>
      <c r="BC83" s="48"/>
      <c r="BD83" s="48"/>
      <c r="BE83" s="48"/>
      <c r="BF83" s="48"/>
    </row>
    <row r="84" spans="1:58" customFormat="1" hidden="1" x14ac:dyDescent="0.3">
      <c r="A84" s="34">
        <v>36586</v>
      </c>
      <c r="B84" s="11" t="s">
        <v>44</v>
      </c>
      <c r="C84" s="11" t="s">
        <v>44</v>
      </c>
      <c r="D84" s="11" t="s">
        <v>44</v>
      </c>
      <c r="E84" s="11">
        <v>3609536</v>
      </c>
      <c r="F84" s="11">
        <v>2868280</v>
      </c>
      <c r="G84" s="11" t="s">
        <v>44</v>
      </c>
      <c r="H84" s="11" t="s">
        <v>44</v>
      </c>
      <c r="I84" s="11" t="s">
        <v>44</v>
      </c>
      <c r="J84" s="11" t="s">
        <v>44</v>
      </c>
      <c r="K84" s="11" t="s">
        <v>44</v>
      </c>
      <c r="L84" s="11" t="s">
        <v>44</v>
      </c>
      <c r="M84" s="11" t="s">
        <v>44</v>
      </c>
      <c r="N84" s="53"/>
      <c r="O84" s="34">
        <v>36586</v>
      </c>
      <c r="P84" s="11" t="str">
        <f>IF(B84="N/E","N/E",B84*100/'Banca Comercial '!$BO84)</f>
        <v>N/E</v>
      </c>
      <c r="Q84" s="11" t="str">
        <f>IF(C84="N/E","N/E",C84*100/'Banca Comercial '!$BO84)</f>
        <v>N/E</v>
      </c>
      <c r="R84" s="11" t="str">
        <f>IF(D84="N/E","N/E",D84*100/'Banca Comercial '!$BO84)</f>
        <v>N/E</v>
      </c>
      <c r="S84" s="11">
        <f>IF(E84="N/E","N/E",E84*100/'Banca Comercial '!$BO84)</f>
        <v>8507386.1112342756</v>
      </c>
      <c r="T84" s="11">
        <f>IF(F84="N/E","N/E",F84*100/'Banca Comercial '!$BO84)</f>
        <v>6760305.3232135782</v>
      </c>
      <c r="U84" s="11" t="str">
        <f>IF(G84="N/E","N/E",G84*100/'Banca Comercial '!$BO84)</f>
        <v>N/E</v>
      </c>
      <c r="V84" s="11" t="str">
        <f>IF(H84="N/E","N/E",H84*100/'Banca Comercial '!$BO84)</f>
        <v>N/E</v>
      </c>
      <c r="W84" s="11" t="str">
        <f>IF(I84="N/E","N/E",I84*100/'Banca Comercial '!$BO84)</f>
        <v>N/E</v>
      </c>
      <c r="X84" s="11" t="str">
        <f>IF(J84="N/E","N/E",J84*100/'Banca Comercial '!$BO84)</f>
        <v>N/E</v>
      </c>
      <c r="Y84" s="11" t="str">
        <f>IF(K84="N/E","N/E",K84*100/'Banca Comercial '!$BO84)</f>
        <v>N/E</v>
      </c>
      <c r="Z84" s="11" t="str">
        <f>IF(L84="N/E","N/E",L84*100/'Banca Comercial '!$BO84)</f>
        <v>N/E</v>
      </c>
      <c r="AA84" s="11" t="str">
        <f>IF(M84="N/E","N/E",M84*100/'Banca Comercial '!$BO84)</f>
        <v>N/E</v>
      </c>
      <c r="AC84" s="46">
        <v>43586</v>
      </c>
      <c r="AD84" s="61">
        <f t="shared" si="4"/>
        <v>1779.2891472566912</v>
      </c>
      <c r="AE84" s="61">
        <f t="shared" si="25"/>
        <v>635.6372488617011</v>
      </c>
      <c r="AF84" s="61">
        <f t="shared" si="22"/>
        <v>45.672061095870504</v>
      </c>
      <c r="AG84" s="61">
        <f t="shared" si="23"/>
        <v>13.637487823079828</v>
      </c>
      <c r="AH84" s="61">
        <f t="shared" si="24"/>
        <v>446.86199651419605</v>
      </c>
      <c r="AI84" s="61">
        <f t="shared" si="6"/>
        <v>129.46570342855483</v>
      </c>
      <c r="AJ84" s="61">
        <f t="shared" si="26"/>
        <v>210.29242622678794</v>
      </c>
      <c r="AK84" s="61">
        <f t="shared" si="27"/>
        <v>674.06586096538888</v>
      </c>
      <c r="AL84" s="49"/>
      <c r="AM84" s="49"/>
      <c r="AN84" s="49"/>
      <c r="AO84" s="49"/>
      <c r="AP84" s="49"/>
      <c r="AQ84" s="49"/>
      <c r="BA84" s="48"/>
      <c r="BB84" s="48"/>
      <c r="BC84" s="48"/>
      <c r="BD84" s="48"/>
      <c r="BE84" s="48"/>
      <c r="BF84" s="48"/>
    </row>
    <row r="85" spans="1:58" customFormat="1" hidden="1" x14ac:dyDescent="0.3">
      <c r="A85" s="35">
        <v>36617</v>
      </c>
      <c r="B85" s="11" t="s">
        <v>44</v>
      </c>
      <c r="C85" s="11" t="s">
        <v>44</v>
      </c>
      <c r="D85" s="11" t="s">
        <v>44</v>
      </c>
      <c r="E85" s="11">
        <v>3645872</v>
      </c>
      <c r="F85" s="11">
        <v>2882957</v>
      </c>
      <c r="G85" s="11" t="s">
        <v>44</v>
      </c>
      <c r="H85" s="11" t="s">
        <v>44</v>
      </c>
      <c r="I85" s="11" t="s">
        <v>44</v>
      </c>
      <c r="J85" s="11" t="s">
        <v>44</v>
      </c>
      <c r="K85" s="11" t="s">
        <v>44</v>
      </c>
      <c r="L85" s="11" t="s">
        <v>44</v>
      </c>
      <c r="M85" s="11" t="s">
        <v>44</v>
      </c>
      <c r="N85" s="53"/>
      <c r="O85" s="35">
        <v>36617</v>
      </c>
      <c r="P85" s="11" t="str">
        <f>IF(B85="N/E","N/E",B85*100/'Banca Comercial '!$BO85)</f>
        <v>N/E</v>
      </c>
      <c r="Q85" s="11" t="str">
        <f>IF(C85="N/E","N/E",C85*100/'Banca Comercial '!$BO85)</f>
        <v>N/E</v>
      </c>
      <c r="R85" s="11" t="str">
        <f>IF(D85="N/E","N/E",D85*100/'Banca Comercial '!$BO85)</f>
        <v>N/E</v>
      </c>
      <c r="S85" s="11">
        <f>IF(E85="N/E","N/E",E85*100/'Banca Comercial '!$BO85)</f>
        <v>8544412.6343929451</v>
      </c>
      <c r="T85" s="11">
        <f>IF(F85="N/E","N/E",F85*100/'Banca Comercial '!$BO85)</f>
        <v>6756456.1277004732</v>
      </c>
      <c r="U85" s="11" t="str">
        <f>IF(G85="N/E","N/E",G85*100/'Banca Comercial '!$BO85)</f>
        <v>N/E</v>
      </c>
      <c r="V85" s="11" t="str">
        <f>IF(H85="N/E","N/E",H85*100/'Banca Comercial '!$BO85)</f>
        <v>N/E</v>
      </c>
      <c r="W85" s="11" t="str">
        <f>IF(I85="N/E","N/E",I85*100/'Banca Comercial '!$BO85)</f>
        <v>N/E</v>
      </c>
      <c r="X85" s="11" t="str">
        <f>IF(J85="N/E","N/E",J85*100/'Banca Comercial '!$BO85)</f>
        <v>N/E</v>
      </c>
      <c r="Y85" s="11" t="str">
        <f>IF(K85="N/E","N/E",K85*100/'Banca Comercial '!$BO85)</f>
        <v>N/E</v>
      </c>
      <c r="Z85" s="11" t="str">
        <f>IF(L85="N/E","N/E",L85*100/'Banca Comercial '!$BO85)</f>
        <v>N/E</v>
      </c>
      <c r="AA85" s="11" t="str">
        <f>IF(M85="N/E","N/E",M85*100/'Banca Comercial '!$BO85)</f>
        <v>N/E</v>
      </c>
      <c r="AC85" s="46">
        <v>43617</v>
      </c>
      <c r="AD85" s="61">
        <f t="shared" si="4"/>
        <v>1771.2952560145789</v>
      </c>
      <c r="AE85" s="61">
        <f t="shared" si="25"/>
        <v>636.87923697441397</v>
      </c>
      <c r="AF85" s="61">
        <f t="shared" si="22"/>
        <v>47.687771299625354</v>
      </c>
      <c r="AG85" s="61">
        <f t="shared" si="23"/>
        <v>13.666353556762406</v>
      </c>
      <c r="AH85" s="61">
        <f t="shared" si="24"/>
        <v>441.63780782185694</v>
      </c>
      <c r="AI85" s="61">
        <f t="shared" si="6"/>
        <v>133.88730429616936</v>
      </c>
      <c r="AJ85" s="61">
        <f t="shared" si="26"/>
        <v>210.28806877501231</v>
      </c>
      <c r="AK85" s="61">
        <f t="shared" si="27"/>
        <v>665.19321379926225</v>
      </c>
      <c r="AL85" s="49"/>
      <c r="AM85" s="49"/>
      <c r="AN85" s="49"/>
      <c r="AO85" s="49"/>
      <c r="AP85" s="49"/>
      <c r="AQ85" s="49"/>
      <c r="BA85" s="48"/>
      <c r="BB85" s="48"/>
      <c r="BC85" s="48"/>
      <c r="BD85" s="48"/>
      <c r="BE85" s="48"/>
      <c r="BF85" s="48"/>
    </row>
    <row r="86" spans="1:58" customFormat="1" hidden="1" x14ac:dyDescent="0.3">
      <c r="A86" s="36">
        <v>36647</v>
      </c>
      <c r="B86" s="11" t="s">
        <v>44</v>
      </c>
      <c r="C86" s="11" t="s">
        <v>44</v>
      </c>
      <c r="D86" s="11" t="s">
        <v>44</v>
      </c>
      <c r="E86" s="11">
        <v>3676656</v>
      </c>
      <c r="F86" s="11">
        <v>2910021</v>
      </c>
      <c r="G86" s="11" t="s">
        <v>44</v>
      </c>
      <c r="H86" s="11" t="s">
        <v>44</v>
      </c>
      <c r="I86" s="11" t="s">
        <v>44</v>
      </c>
      <c r="J86" s="11" t="s">
        <v>44</v>
      </c>
      <c r="K86" s="11" t="s">
        <v>44</v>
      </c>
      <c r="L86" s="11" t="s">
        <v>44</v>
      </c>
      <c r="M86" s="11" t="s">
        <v>44</v>
      </c>
      <c r="N86" s="53"/>
      <c r="O86" s="36">
        <v>36647</v>
      </c>
      <c r="P86" s="11" t="str">
        <f>IF(B86="N/E","N/E",B86*100/'Banca Comercial '!$BO86)</f>
        <v>N/E</v>
      </c>
      <c r="Q86" s="11" t="str">
        <f>IF(C86="N/E","N/E",C86*100/'Banca Comercial '!$BO86)</f>
        <v>N/E</v>
      </c>
      <c r="R86" s="11" t="str">
        <f>IF(D86="N/E","N/E",D86*100/'Banca Comercial '!$BO86)</f>
        <v>N/E</v>
      </c>
      <c r="S86" s="11">
        <f>IF(E86="N/E","N/E",E86*100/'Banca Comercial '!$BO86)</f>
        <v>8584466.7702743709</v>
      </c>
      <c r="T86" s="11">
        <f>IF(F86="N/E","N/E",F86*100/'Banca Comercial '!$BO86)</f>
        <v>6794483.5130892294</v>
      </c>
      <c r="U86" s="11" t="str">
        <f>IF(G86="N/E","N/E",G86*100/'Banca Comercial '!$BO86)</f>
        <v>N/E</v>
      </c>
      <c r="V86" s="11" t="str">
        <f>IF(H86="N/E","N/E",H86*100/'Banca Comercial '!$BO86)</f>
        <v>N/E</v>
      </c>
      <c r="W86" s="11" t="str">
        <f>IF(I86="N/E","N/E",I86*100/'Banca Comercial '!$BO86)</f>
        <v>N/E</v>
      </c>
      <c r="X86" s="11" t="str">
        <f>IF(J86="N/E","N/E",J86*100/'Banca Comercial '!$BO86)</f>
        <v>N/E</v>
      </c>
      <c r="Y86" s="11" t="str">
        <f>IF(K86="N/E","N/E",K86*100/'Banca Comercial '!$BO86)</f>
        <v>N/E</v>
      </c>
      <c r="Z86" s="11" t="str">
        <f>IF(L86="N/E","N/E",L86*100/'Banca Comercial '!$BO86)</f>
        <v>N/E</v>
      </c>
      <c r="AA86" s="11" t="str">
        <f>IF(M86="N/E","N/E",M86*100/'Banca Comercial '!$BO86)</f>
        <v>N/E</v>
      </c>
      <c r="AC86" s="46">
        <v>43647</v>
      </c>
      <c r="AD86" s="61">
        <f t="shared" si="4"/>
        <v>1767.9041134520239</v>
      </c>
      <c r="AE86" s="61">
        <f t="shared" si="25"/>
        <v>623.74018284519752</v>
      </c>
      <c r="AF86" s="61">
        <f t="shared" si="22"/>
        <v>47.752130937822486</v>
      </c>
      <c r="AG86" s="61">
        <f t="shared" si="23"/>
        <v>13.508974111701564</v>
      </c>
      <c r="AH86" s="61">
        <f t="shared" si="24"/>
        <v>437.40501795461341</v>
      </c>
      <c r="AI86" s="61">
        <f t="shared" si="6"/>
        <v>125.07405984106012</v>
      </c>
      <c r="AJ86" s="61">
        <f t="shared" si="26"/>
        <v>209.11939386538333</v>
      </c>
      <c r="AK86" s="61">
        <f t="shared" si="27"/>
        <v>676.63385056747711</v>
      </c>
      <c r="AL86" s="49"/>
      <c r="AM86" s="49"/>
      <c r="AN86" s="49"/>
      <c r="AO86" s="49"/>
      <c r="AP86" s="49"/>
      <c r="AQ86" s="49"/>
      <c r="BA86" s="48"/>
      <c r="BB86" s="48"/>
      <c r="BC86" s="48"/>
      <c r="BD86" s="48"/>
      <c r="BE86" s="48"/>
      <c r="BF86" s="48"/>
    </row>
    <row r="87" spans="1:58" customFormat="1" hidden="1" x14ac:dyDescent="0.3">
      <c r="A87" s="37">
        <v>36678</v>
      </c>
      <c r="B87" s="11" t="s">
        <v>44</v>
      </c>
      <c r="C87" s="11" t="s">
        <v>44</v>
      </c>
      <c r="D87" s="11" t="s">
        <v>44</v>
      </c>
      <c r="E87" s="11">
        <v>3713808</v>
      </c>
      <c r="F87" s="11">
        <v>2939451</v>
      </c>
      <c r="G87" s="11" t="s">
        <v>44</v>
      </c>
      <c r="H87" s="11" t="s">
        <v>44</v>
      </c>
      <c r="I87" s="11" t="s">
        <v>44</v>
      </c>
      <c r="J87" s="11" t="s">
        <v>44</v>
      </c>
      <c r="K87" s="11" t="s">
        <v>44</v>
      </c>
      <c r="L87" s="11" t="s">
        <v>44</v>
      </c>
      <c r="M87" s="11" t="s">
        <v>44</v>
      </c>
      <c r="N87" s="53"/>
      <c r="O87" s="37">
        <v>36678</v>
      </c>
      <c r="P87" s="11" t="str">
        <f>IF(B87="N/E","N/E",B87*100/'Banca Comercial '!$BO87)</f>
        <v>N/E</v>
      </c>
      <c r="Q87" s="11" t="str">
        <f>IF(C87="N/E","N/E",C87*100/'Banca Comercial '!$BO87)</f>
        <v>N/E</v>
      </c>
      <c r="R87" s="11" t="str">
        <f>IF(D87="N/E","N/E",D87*100/'Banca Comercial '!$BO87)</f>
        <v>N/E</v>
      </c>
      <c r="S87" s="11">
        <f>IF(E87="N/E","N/E",E87*100/'Banca Comercial '!$BO87)</f>
        <v>8620151.3061123602</v>
      </c>
      <c r="T87" s="11">
        <f>IF(F87="N/E","N/E",F87*100/'Banca Comercial '!$BO87)</f>
        <v>6822784.6934745368</v>
      </c>
      <c r="U87" s="11" t="str">
        <f>IF(G87="N/E","N/E",G87*100/'Banca Comercial '!$BO87)</f>
        <v>N/E</v>
      </c>
      <c r="V87" s="11" t="str">
        <f>IF(H87="N/E","N/E",H87*100/'Banca Comercial '!$BO87)</f>
        <v>N/E</v>
      </c>
      <c r="W87" s="11" t="str">
        <f>IF(I87="N/E","N/E",I87*100/'Banca Comercial '!$BO87)</f>
        <v>N/E</v>
      </c>
      <c r="X87" s="11" t="str">
        <f>IF(J87="N/E","N/E",J87*100/'Banca Comercial '!$BO87)</f>
        <v>N/E</v>
      </c>
      <c r="Y87" s="11" t="str">
        <f>IF(K87="N/E","N/E",K87*100/'Banca Comercial '!$BO87)</f>
        <v>N/E</v>
      </c>
      <c r="Z87" s="11" t="str">
        <f>IF(L87="N/E","N/E",L87*100/'Banca Comercial '!$BO87)</f>
        <v>N/E</v>
      </c>
      <c r="AA87" s="11" t="str">
        <f>IF(M87="N/E","N/E",M87*100/'Banca Comercial '!$BO87)</f>
        <v>N/E</v>
      </c>
      <c r="AC87" s="46">
        <v>43678</v>
      </c>
      <c r="AD87" s="61">
        <f t="shared" si="4"/>
        <v>1774.3664323062601</v>
      </c>
      <c r="AE87" s="61">
        <f t="shared" si="25"/>
        <v>631.09017956313289</v>
      </c>
      <c r="AF87" s="61">
        <f t="shared" si="22"/>
        <v>48.028643157036747</v>
      </c>
      <c r="AG87" s="61">
        <f t="shared" si="23"/>
        <v>13.488717846725184</v>
      </c>
      <c r="AH87" s="61">
        <f t="shared" si="24"/>
        <v>445.44576858126743</v>
      </c>
      <c r="AI87" s="61">
        <f t="shared" si="6"/>
        <v>124.12704997810357</v>
      </c>
      <c r="AJ87" s="61">
        <f t="shared" si="26"/>
        <v>206.6659210504485</v>
      </c>
      <c r="AK87" s="61">
        <f t="shared" si="27"/>
        <v>679.2194288892639</v>
      </c>
      <c r="AL87" s="49"/>
      <c r="AM87" s="49"/>
      <c r="AN87" s="49"/>
      <c r="AO87" s="49"/>
      <c r="AP87" s="49"/>
      <c r="AQ87" s="49"/>
      <c r="BA87" s="48"/>
      <c r="BB87" s="48"/>
      <c r="BC87" s="48"/>
      <c r="BD87" s="48"/>
      <c r="BE87" s="48"/>
      <c r="BF87" s="48"/>
    </row>
    <row r="88" spans="1:58" customFormat="1" hidden="1" x14ac:dyDescent="0.3">
      <c r="A88" s="38">
        <v>36708</v>
      </c>
      <c r="B88" s="11" t="s">
        <v>44</v>
      </c>
      <c r="C88" s="11" t="s">
        <v>44</v>
      </c>
      <c r="D88" s="11" t="s">
        <v>44</v>
      </c>
      <c r="E88" s="11">
        <v>3732090</v>
      </c>
      <c r="F88" s="11">
        <v>2946285</v>
      </c>
      <c r="G88" s="11" t="s">
        <v>44</v>
      </c>
      <c r="H88" s="11" t="s">
        <v>44</v>
      </c>
      <c r="I88" s="11" t="s">
        <v>44</v>
      </c>
      <c r="J88" s="11" t="s">
        <v>44</v>
      </c>
      <c r="K88" s="11" t="s">
        <v>44</v>
      </c>
      <c r="L88" s="11" t="s">
        <v>44</v>
      </c>
      <c r="M88" s="11" t="s">
        <v>44</v>
      </c>
      <c r="N88" s="53"/>
      <c r="O88" s="38">
        <v>36708</v>
      </c>
      <c r="P88" s="11" t="str">
        <f>IF(B88="N/E","N/E",B88*100/'Banca Comercial '!$BO88)</f>
        <v>N/E</v>
      </c>
      <c r="Q88" s="11" t="str">
        <f>IF(C88="N/E","N/E",C88*100/'Banca Comercial '!$BO88)</f>
        <v>N/E</v>
      </c>
      <c r="R88" s="11" t="str">
        <f>IF(D88="N/E","N/E",D88*100/'Banca Comercial '!$BO88)</f>
        <v>N/E</v>
      </c>
      <c r="S88" s="11">
        <f>IF(E88="N/E","N/E",E88*100/'Banca Comercial '!$BO88)</f>
        <v>8628925.7838452272</v>
      </c>
      <c r="T88" s="11">
        <f>IF(F88="N/E","N/E",F88*100/'Banca Comercial '!$BO88)</f>
        <v>6812074.3612979418</v>
      </c>
      <c r="U88" s="11" t="str">
        <f>IF(G88="N/E","N/E",G88*100/'Banca Comercial '!$BO88)</f>
        <v>N/E</v>
      </c>
      <c r="V88" s="11" t="str">
        <f>IF(H88="N/E","N/E",H88*100/'Banca Comercial '!$BO88)</f>
        <v>N/E</v>
      </c>
      <c r="W88" s="11" t="str">
        <f>IF(I88="N/E","N/E",I88*100/'Banca Comercial '!$BO88)</f>
        <v>N/E</v>
      </c>
      <c r="X88" s="11" t="str">
        <f>IF(J88="N/E","N/E",J88*100/'Banca Comercial '!$BO88)</f>
        <v>N/E</v>
      </c>
      <c r="Y88" s="11" t="str">
        <f>IF(K88="N/E","N/E",K88*100/'Banca Comercial '!$BO88)</f>
        <v>N/E</v>
      </c>
      <c r="Z88" s="11" t="str">
        <f>IF(L88="N/E","N/E",L88*100/'Banca Comercial '!$BO88)</f>
        <v>N/E</v>
      </c>
      <c r="AA88" s="11" t="str">
        <f>IF(M88="N/E","N/E",M88*100/'Banca Comercial '!$BO88)</f>
        <v>N/E</v>
      </c>
      <c r="AC88" s="46">
        <v>43709</v>
      </c>
      <c r="AD88" s="61">
        <f t="shared" si="4"/>
        <v>1760.3468275837486</v>
      </c>
      <c r="AE88" s="61">
        <f t="shared" si="25"/>
        <v>621.08990679657893</v>
      </c>
      <c r="AF88" s="61">
        <f t="shared" si="22"/>
        <v>47.834281882684571</v>
      </c>
      <c r="AG88" s="61">
        <f t="shared" si="23"/>
        <v>13.409943393623367</v>
      </c>
      <c r="AH88" s="61">
        <f t="shared" si="24"/>
        <v>438.01412786852285</v>
      </c>
      <c r="AI88" s="61">
        <f t="shared" si="6"/>
        <v>121.8315536517481</v>
      </c>
      <c r="AJ88" s="61">
        <f t="shared" si="26"/>
        <v>221.01508000394452</v>
      </c>
      <c r="AK88" s="61">
        <f t="shared" si="27"/>
        <v>673.9248039215139</v>
      </c>
      <c r="AL88" s="49"/>
      <c r="AM88" s="49"/>
      <c r="AN88" s="49"/>
      <c r="AO88" s="49"/>
      <c r="AP88" s="49"/>
      <c r="AQ88" s="49"/>
      <c r="BA88" s="48"/>
      <c r="BB88" s="48"/>
      <c r="BC88" s="48"/>
      <c r="BD88" s="48"/>
      <c r="BE88" s="48"/>
      <c r="BF88" s="48"/>
    </row>
    <row r="89" spans="1:58" customFormat="1" hidden="1" x14ac:dyDescent="0.3">
      <c r="A89" s="39">
        <v>36739</v>
      </c>
      <c r="B89" s="11" t="s">
        <v>44</v>
      </c>
      <c r="C89" s="11" t="s">
        <v>44</v>
      </c>
      <c r="D89" s="11" t="s">
        <v>44</v>
      </c>
      <c r="E89" s="11">
        <v>3752511</v>
      </c>
      <c r="F89" s="11">
        <v>3007446</v>
      </c>
      <c r="G89" s="11" t="s">
        <v>44</v>
      </c>
      <c r="H89" s="11" t="s">
        <v>44</v>
      </c>
      <c r="I89" s="11" t="s">
        <v>44</v>
      </c>
      <c r="J89" s="11" t="s">
        <v>44</v>
      </c>
      <c r="K89" s="11" t="s">
        <v>44</v>
      </c>
      <c r="L89" s="11" t="s">
        <v>44</v>
      </c>
      <c r="M89" s="11" t="s">
        <v>44</v>
      </c>
      <c r="N89" s="53"/>
      <c r="O89" s="39">
        <v>36739</v>
      </c>
      <c r="P89" s="11" t="str">
        <f>IF(B89="N/E","N/E",B89*100/'Banca Comercial '!$BO89)</f>
        <v>N/E</v>
      </c>
      <c r="Q89" s="11" t="str">
        <f>IF(C89="N/E","N/E",C89*100/'Banca Comercial '!$BO89)</f>
        <v>N/E</v>
      </c>
      <c r="R89" s="11" t="str">
        <f>IF(D89="N/E","N/E",D89*100/'Banca Comercial '!$BO89)</f>
        <v>N/E</v>
      </c>
      <c r="S89" s="11">
        <f>IF(E89="N/E","N/E",E89*100/'Banca Comercial '!$BO89)</f>
        <v>8628726.710321974</v>
      </c>
      <c r="T89" s="11">
        <f>IF(F89="N/E","N/E",F89*100/'Banca Comercial '!$BO89)</f>
        <v>6915483.9599540094</v>
      </c>
      <c r="U89" s="11" t="str">
        <f>IF(G89="N/E","N/E",G89*100/'Banca Comercial '!$BO89)</f>
        <v>N/E</v>
      </c>
      <c r="V89" s="11" t="str">
        <f>IF(H89="N/E","N/E",H89*100/'Banca Comercial '!$BO89)</f>
        <v>N/E</v>
      </c>
      <c r="W89" s="11" t="str">
        <f>IF(I89="N/E","N/E",I89*100/'Banca Comercial '!$BO89)</f>
        <v>N/E</v>
      </c>
      <c r="X89" s="11" t="str">
        <f>IF(J89="N/E","N/E",J89*100/'Banca Comercial '!$BO89)</f>
        <v>N/E</v>
      </c>
      <c r="Y89" s="11" t="str">
        <f>IF(K89="N/E","N/E",K89*100/'Banca Comercial '!$BO89)</f>
        <v>N/E</v>
      </c>
      <c r="Z89" s="11" t="str">
        <f>IF(L89="N/E","N/E",L89*100/'Banca Comercial '!$BO89)</f>
        <v>N/E</v>
      </c>
      <c r="AA89" s="11" t="str">
        <f>IF(M89="N/E","N/E",M89*100/'Banca Comercial '!$BO89)</f>
        <v>N/E</v>
      </c>
      <c r="AC89" s="46">
        <v>43739</v>
      </c>
      <c r="AD89" s="61">
        <f t="shared" si="4"/>
        <v>1739.4944438886919</v>
      </c>
      <c r="AE89" s="61">
        <f t="shared" si="25"/>
        <v>611.85239210462839</v>
      </c>
      <c r="AF89" s="61">
        <f t="shared" si="22"/>
        <v>47.491875950642559</v>
      </c>
      <c r="AG89" s="61">
        <f t="shared" si="23"/>
        <v>13.291204483220575</v>
      </c>
      <c r="AH89" s="61">
        <f t="shared" si="24"/>
        <v>436.97297706238089</v>
      </c>
      <c r="AI89" s="61">
        <f t="shared" si="6"/>
        <v>114.09633460838442</v>
      </c>
      <c r="AJ89" s="61">
        <f t="shared" si="26"/>
        <v>219.6678911103987</v>
      </c>
      <c r="AK89" s="61">
        <f t="shared" si="27"/>
        <v>673.21901657406954</v>
      </c>
      <c r="AL89" s="49"/>
      <c r="AM89" s="49"/>
      <c r="AN89" s="49"/>
      <c r="AO89" s="49"/>
      <c r="AP89" s="49"/>
      <c r="AQ89" s="49"/>
      <c r="BA89" s="48"/>
      <c r="BB89" s="48"/>
      <c r="BC89" s="48"/>
      <c r="BD89" s="48"/>
      <c r="BE89" s="48"/>
      <c r="BF89" s="48"/>
    </row>
    <row r="90" spans="1:58" customFormat="1" hidden="1" x14ac:dyDescent="0.3">
      <c r="A90" s="40">
        <v>36770</v>
      </c>
      <c r="B90" s="11" t="s">
        <v>44</v>
      </c>
      <c r="C90" s="11" t="s">
        <v>44</v>
      </c>
      <c r="D90" s="11" t="s">
        <v>44</v>
      </c>
      <c r="E90" s="11">
        <v>3744709</v>
      </c>
      <c r="F90" s="11">
        <v>3056030</v>
      </c>
      <c r="G90" s="11" t="s">
        <v>44</v>
      </c>
      <c r="H90" s="11" t="s">
        <v>44</v>
      </c>
      <c r="I90" s="11" t="s">
        <v>44</v>
      </c>
      <c r="J90" s="11" t="s">
        <v>44</v>
      </c>
      <c r="K90" s="11" t="s">
        <v>44</v>
      </c>
      <c r="L90" s="11" t="s">
        <v>44</v>
      </c>
      <c r="M90" s="11" t="s">
        <v>44</v>
      </c>
      <c r="N90" s="53"/>
      <c r="O90" s="40">
        <v>36770</v>
      </c>
      <c r="P90" s="11" t="str">
        <f>IF(B90="N/E","N/E",B90*100/'Banca Comercial '!$BO90)</f>
        <v>N/E</v>
      </c>
      <c r="Q90" s="11" t="str">
        <f>IF(C90="N/E","N/E",C90*100/'Banca Comercial '!$BO90)</f>
        <v>N/E</v>
      </c>
      <c r="R90" s="11" t="str">
        <f>IF(D90="N/E","N/E",D90*100/'Banca Comercial '!$BO90)</f>
        <v>N/E</v>
      </c>
      <c r="S90" s="11">
        <f>IF(E90="N/E","N/E",E90*100/'Banca Comercial '!$BO90)</f>
        <v>8548340.9275079835</v>
      </c>
      <c r="T90" s="11">
        <f>IF(F90="N/E","N/E",F90*100/'Banca Comercial '!$BO90)</f>
        <v>6976239.3619082877</v>
      </c>
      <c r="U90" s="11" t="str">
        <f>IF(G90="N/E","N/E",G90*100/'Banca Comercial '!$BO90)</f>
        <v>N/E</v>
      </c>
      <c r="V90" s="11" t="str">
        <f>IF(H90="N/E","N/E",H90*100/'Banca Comercial '!$BO90)</f>
        <v>N/E</v>
      </c>
      <c r="W90" s="11" t="str">
        <f>IF(I90="N/E","N/E",I90*100/'Banca Comercial '!$BO90)</f>
        <v>N/E</v>
      </c>
      <c r="X90" s="11" t="str">
        <f>IF(J90="N/E","N/E",J90*100/'Banca Comercial '!$BO90)</f>
        <v>N/E</v>
      </c>
      <c r="Y90" s="11" t="str">
        <f>IF(K90="N/E","N/E",K90*100/'Banca Comercial '!$BO90)</f>
        <v>N/E</v>
      </c>
      <c r="Z90" s="11" t="str">
        <f>IF(L90="N/E","N/E",L90*100/'Banca Comercial '!$BO90)</f>
        <v>N/E</v>
      </c>
      <c r="AA90" s="11" t="str">
        <f>IF(M90="N/E","N/E",M90*100/'Banca Comercial '!$BO90)</f>
        <v>N/E</v>
      </c>
      <c r="AC90" s="46">
        <v>43770</v>
      </c>
      <c r="AD90" s="61">
        <f t="shared" si="4"/>
        <v>1728.4270827868165</v>
      </c>
      <c r="AE90" s="61">
        <f t="shared" si="25"/>
        <v>610.44707945807147</v>
      </c>
      <c r="AF90" s="61">
        <f t="shared" si="22"/>
        <v>47.706338917187168</v>
      </c>
      <c r="AG90" s="61">
        <f t="shared" si="23"/>
        <v>13.184224529075617</v>
      </c>
      <c r="AH90" s="61">
        <f t="shared" si="24"/>
        <v>435.73978486957259</v>
      </c>
      <c r="AI90" s="61">
        <f t="shared" si="6"/>
        <v>113.81673114223605</v>
      </c>
      <c r="AJ90" s="61">
        <f t="shared" si="26"/>
        <v>218.22121003179996</v>
      </c>
      <c r="AK90" s="61">
        <f t="shared" si="27"/>
        <v>669.06586644381366</v>
      </c>
      <c r="AL90" s="49"/>
      <c r="AM90" s="49"/>
      <c r="AN90" s="49"/>
      <c r="AO90" s="49"/>
      <c r="AP90" s="49"/>
      <c r="AQ90" s="49"/>
      <c r="BA90" s="48"/>
      <c r="BB90" s="48"/>
      <c r="BC90" s="48"/>
      <c r="BD90" s="48"/>
      <c r="BE90" s="48"/>
      <c r="BF90" s="48"/>
    </row>
    <row r="91" spans="1:58" customFormat="1" hidden="1" x14ac:dyDescent="0.3">
      <c r="A91" s="41">
        <v>36800</v>
      </c>
      <c r="B91" s="11" t="s">
        <v>44</v>
      </c>
      <c r="C91" s="11" t="s">
        <v>44</v>
      </c>
      <c r="D91" s="11" t="s">
        <v>44</v>
      </c>
      <c r="E91" s="11">
        <v>3761826</v>
      </c>
      <c r="F91" s="11">
        <v>3116684</v>
      </c>
      <c r="G91" s="11" t="s">
        <v>44</v>
      </c>
      <c r="H91" s="11" t="s">
        <v>44</v>
      </c>
      <c r="I91" s="11" t="s">
        <v>44</v>
      </c>
      <c r="J91" s="11" t="s">
        <v>44</v>
      </c>
      <c r="K91" s="11" t="s">
        <v>44</v>
      </c>
      <c r="L91" s="11" t="s">
        <v>44</v>
      </c>
      <c r="M91" s="11" t="s">
        <v>44</v>
      </c>
      <c r="N91" s="53"/>
      <c r="O91" s="41">
        <v>36800</v>
      </c>
      <c r="P91" s="11" t="str">
        <f>IF(B91="N/E","N/E",B91*100/'Banca Comercial '!$BO91)</f>
        <v>N/E</v>
      </c>
      <c r="Q91" s="11" t="str">
        <f>IF(C91="N/E","N/E",C91*100/'Banca Comercial '!$BO91)</f>
        <v>N/E</v>
      </c>
      <c r="R91" s="11" t="str">
        <f>IF(D91="N/E","N/E",D91*100/'Banca Comercial '!$BO91)</f>
        <v>N/E</v>
      </c>
      <c r="S91" s="11">
        <f>IF(E91="N/E","N/E",E91*100/'Banca Comercial '!$BO91)</f>
        <v>8528686.4467372205</v>
      </c>
      <c r="T91" s="11">
        <f>IF(F91="N/E","N/E",F91*100/'Banca Comercial '!$BO91)</f>
        <v>7066042.0204344233</v>
      </c>
      <c r="U91" s="11" t="str">
        <f>IF(G91="N/E","N/E",G91*100/'Banca Comercial '!$BO91)</f>
        <v>N/E</v>
      </c>
      <c r="V91" s="11" t="str">
        <f>IF(H91="N/E","N/E",H91*100/'Banca Comercial '!$BO91)</f>
        <v>N/E</v>
      </c>
      <c r="W91" s="11" t="str">
        <f>IF(I91="N/E","N/E",I91*100/'Banca Comercial '!$BO91)</f>
        <v>N/E</v>
      </c>
      <c r="X91" s="11" t="str">
        <f>IF(J91="N/E","N/E",J91*100/'Banca Comercial '!$BO91)</f>
        <v>N/E</v>
      </c>
      <c r="Y91" s="11" t="str">
        <f>IF(K91="N/E","N/E",K91*100/'Banca Comercial '!$BO91)</f>
        <v>N/E</v>
      </c>
      <c r="Z91" s="11" t="str">
        <f>IF(L91="N/E","N/E",L91*100/'Banca Comercial '!$BO91)</f>
        <v>N/E</v>
      </c>
      <c r="AA91" s="11" t="str">
        <f>IF(M91="N/E","N/E",M91*100/'Banca Comercial '!$BO91)</f>
        <v>N/E</v>
      </c>
      <c r="AC91" s="46">
        <v>43800</v>
      </c>
      <c r="AD91" s="61">
        <f t="shared" si="4"/>
        <v>1723.6639887014555</v>
      </c>
      <c r="AE91" s="61">
        <f t="shared" si="25"/>
        <v>601.74970529537256</v>
      </c>
      <c r="AF91" s="61">
        <f t="shared" si="22"/>
        <v>46.462128245983344</v>
      </c>
      <c r="AG91" s="61">
        <f t="shared" si="23"/>
        <v>13.062083035380519</v>
      </c>
      <c r="AH91" s="61">
        <f t="shared" si="24"/>
        <v>425.82518839796478</v>
      </c>
      <c r="AI91" s="61">
        <f t="shared" si="6"/>
        <v>116.40030561604395</v>
      </c>
      <c r="AJ91" s="61">
        <f t="shared" si="26"/>
        <v>218.54945595342383</v>
      </c>
      <c r="AK91" s="61">
        <f t="shared" si="27"/>
        <v>667.09406110738769</v>
      </c>
      <c r="AL91" s="49"/>
      <c r="AM91" s="49"/>
      <c r="AN91" s="49"/>
      <c r="AO91" s="49"/>
      <c r="AP91" s="49"/>
      <c r="AQ91" s="49"/>
      <c r="BA91" s="48"/>
      <c r="BB91" s="48"/>
      <c r="BC91" s="48"/>
      <c r="BD91" s="48"/>
      <c r="BE91" s="48"/>
      <c r="BF91" s="48"/>
    </row>
    <row r="92" spans="1:58" customFormat="1" hidden="1" x14ac:dyDescent="0.3">
      <c r="A92" s="42">
        <v>36831</v>
      </c>
      <c r="B92" s="11" t="s">
        <v>44</v>
      </c>
      <c r="C92" s="11" t="s">
        <v>44</v>
      </c>
      <c r="D92" s="11" t="s">
        <v>44</v>
      </c>
      <c r="E92" s="11">
        <v>3799229</v>
      </c>
      <c r="F92" s="11">
        <v>3157914</v>
      </c>
      <c r="G92" s="11" t="s">
        <v>44</v>
      </c>
      <c r="H92" s="11" t="s">
        <v>44</v>
      </c>
      <c r="I92" s="11" t="s">
        <v>44</v>
      </c>
      <c r="J92" s="11" t="s">
        <v>44</v>
      </c>
      <c r="K92" s="11" t="s">
        <v>44</v>
      </c>
      <c r="L92" s="11" t="s">
        <v>44</v>
      </c>
      <c r="M92" s="11" t="s">
        <v>44</v>
      </c>
      <c r="N92" s="53"/>
      <c r="O92" s="42">
        <v>36831</v>
      </c>
      <c r="P92" s="11" t="str">
        <f>IF(B92="N/E","N/E",B92*100/'Banca Comercial '!$BO92)</f>
        <v>N/E</v>
      </c>
      <c r="Q92" s="11" t="str">
        <f>IF(C92="N/E","N/E",C92*100/'Banca Comercial '!$BO92)</f>
        <v>N/E</v>
      </c>
      <c r="R92" s="11" t="str">
        <f>IF(D92="N/E","N/E",D92*100/'Banca Comercial '!$BO92)</f>
        <v>N/E</v>
      </c>
      <c r="S92" s="11">
        <f>IF(E92="N/E","N/E",E92*100/'Banca Comercial '!$BO92)</f>
        <v>8540462.6871049609</v>
      </c>
      <c r="T92" s="11">
        <f>IF(F92="N/E","N/E",F92*100/'Banca Comercial '!$BO92)</f>
        <v>7098821.0202876367</v>
      </c>
      <c r="U92" s="11" t="str">
        <f>IF(G92="N/E","N/E",G92*100/'Banca Comercial '!$BO92)</f>
        <v>N/E</v>
      </c>
      <c r="V92" s="11" t="str">
        <f>IF(H92="N/E","N/E",H92*100/'Banca Comercial '!$BO92)</f>
        <v>N/E</v>
      </c>
      <c r="W92" s="11" t="str">
        <f>IF(I92="N/E","N/E",I92*100/'Banca Comercial '!$BO92)</f>
        <v>N/E</v>
      </c>
      <c r="X92" s="11" t="str">
        <f>IF(J92="N/E","N/E",J92*100/'Banca Comercial '!$BO92)</f>
        <v>N/E</v>
      </c>
      <c r="Y92" s="11" t="str">
        <f>IF(K92="N/E","N/E",K92*100/'Banca Comercial '!$BO92)</f>
        <v>N/E</v>
      </c>
      <c r="Z92" s="11" t="str">
        <f>IF(L92="N/E","N/E",L92*100/'Banca Comercial '!$BO92)</f>
        <v>N/E</v>
      </c>
      <c r="AA92" s="11" t="str">
        <f>IF(M92="N/E","N/E",M92*100/'Banca Comercial '!$BO92)</f>
        <v>N/E</v>
      </c>
      <c r="AC92" s="46">
        <v>43831</v>
      </c>
      <c r="AD92" s="61">
        <f t="shared" si="4"/>
        <v>1722.5530802139092</v>
      </c>
      <c r="AE92" s="61">
        <f t="shared" si="25"/>
        <v>602.05252648144142</v>
      </c>
      <c r="AF92" s="61">
        <f t="shared" si="22"/>
        <v>45.905737117908437</v>
      </c>
      <c r="AG92" s="61">
        <f t="shared" si="23"/>
        <v>12.902047597020111</v>
      </c>
      <c r="AH92" s="61">
        <f t="shared" si="24"/>
        <v>429.89449162353094</v>
      </c>
      <c r="AI92" s="61">
        <f t="shared" si="6"/>
        <v>113.35025014298195</v>
      </c>
      <c r="AJ92" s="61">
        <f t="shared" si="26"/>
        <v>217.58363364077897</v>
      </c>
      <c r="AK92" s="61">
        <f t="shared" si="27"/>
        <v>669.71709706492425</v>
      </c>
      <c r="AL92" s="49"/>
      <c r="AM92" s="49"/>
      <c r="AN92" s="49"/>
      <c r="AO92" s="49"/>
      <c r="AP92" s="49"/>
      <c r="AQ92" s="49"/>
      <c r="BA92" s="48"/>
      <c r="BB92" s="48"/>
      <c r="BC92" s="48"/>
      <c r="BD92" s="48"/>
      <c r="BE92" s="48"/>
      <c r="BF92" s="48"/>
    </row>
    <row r="93" spans="1:58" customFormat="1" hidden="1" x14ac:dyDescent="0.3">
      <c r="A93" s="31">
        <v>36861</v>
      </c>
      <c r="B93" s="11" t="s">
        <v>44</v>
      </c>
      <c r="C93" s="11" t="s">
        <v>44</v>
      </c>
      <c r="D93" s="11" t="s">
        <v>44</v>
      </c>
      <c r="E93" s="11">
        <v>4709000</v>
      </c>
      <c r="F93" s="11">
        <v>2118000</v>
      </c>
      <c r="G93" s="11" t="s">
        <v>44</v>
      </c>
      <c r="H93" s="11" t="s">
        <v>44</v>
      </c>
      <c r="I93" s="11" t="s">
        <v>44</v>
      </c>
      <c r="J93" s="11" t="s">
        <v>44</v>
      </c>
      <c r="K93" s="11" t="s">
        <v>44</v>
      </c>
      <c r="L93" s="11" t="s">
        <v>44</v>
      </c>
      <c r="M93" s="11" t="s">
        <v>44</v>
      </c>
      <c r="N93" s="53"/>
      <c r="O93" s="31">
        <v>36861</v>
      </c>
      <c r="P93" s="11" t="str">
        <f>IF(B93="N/E","N/E",B93*100/'Banca Comercial '!$BO93)</f>
        <v>N/E</v>
      </c>
      <c r="Q93" s="11" t="str">
        <f>IF(C93="N/E","N/E",C93*100/'Banca Comercial '!$BO93)</f>
        <v>N/E</v>
      </c>
      <c r="R93" s="11" t="str">
        <f>IF(D93="N/E","N/E",D93*100/'Banca Comercial '!$BO93)</f>
        <v>N/E</v>
      </c>
      <c r="S93" s="11">
        <f>IF(E93="N/E","N/E",E93*100/'Banca Comercial '!$BO93)</f>
        <v>10472205.749683108</v>
      </c>
      <c r="T93" s="11">
        <f>IF(F93="N/E","N/E",F93*100/'Banca Comercial '!$BO93)</f>
        <v>4710157.5234293537</v>
      </c>
      <c r="U93" s="11" t="str">
        <f>IF(G93="N/E","N/E",G93*100/'Banca Comercial '!$BO93)</f>
        <v>N/E</v>
      </c>
      <c r="V93" s="11" t="str">
        <f>IF(H93="N/E","N/E",H93*100/'Banca Comercial '!$BO93)</f>
        <v>N/E</v>
      </c>
      <c r="W93" s="11" t="str">
        <f>IF(I93="N/E","N/E",I93*100/'Banca Comercial '!$BO93)</f>
        <v>N/E</v>
      </c>
      <c r="X93" s="11" t="str">
        <f>IF(J93="N/E","N/E",J93*100/'Banca Comercial '!$BO93)</f>
        <v>N/E</v>
      </c>
      <c r="Y93" s="11" t="str">
        <f>IF(K93="N/E","N/E",K93*100/'Banca Comercial '!$BO93)</f>
        <v>N/E</v>
      </c>
      <c r="Z93" s="11" t="str">
        <f>IF(L93="N/E","N/E",L93*100/'Banca Comercial '!$BO93)</f>
        <v>N/E</v>
      </c>
      <c r="AA93" s="11" t="str">
        <f>IF(M93="N/E","N/E",M93*100/'Banca Comercial '!$BO93)</f>
        <v>N/E</v>
      </c>
      <c r="AC93" s="46">
        <v>43862</v>
      </c>
      <c r="AD93" s="61">
        <f t="shared" si="4"/>
        <v>1741.0781924854755</v>
      </c>
      <c r="AE93" s="61">
        <f t="shared" si="25"/>
        <v>606.6968164516461</v>
      </c>
      <c r="AF93" s="61">
        <f t="shared" si="22"/>
        <v>46.515049219377111</v>
      </c>
      <c r="AG93" s="61">
        <f t="shared" si="23"/>
        <v>12.849571350559925</v>
      </c>
      <c r="AH93" s="61">
        <f t="shared" si="24"/>
        <v>434.64710710971195</v>
      </c>
      <c r="AI93" s="61">
        <f t="shared" si="6"/>
        <v>112.68508877199713</v>
      </c>
      <c r="AJ93" s="61">
        <f t="shared" si="26"/>
        <v>217.78734865149829</v>
      </c>
      <c r="AK93" s="61">
        <f t="shared" si="27"/>
        <v>676.82478951342046</v>
      </c>
      <c r="AL93" s="49"/>
      <c r="AM93" s="49"/>
      <c r="AN93" s="49"/>
      <c r="AO93" s="49"/>
      <c r="AP93" s="49"/>
      <c r="AQ93" s="49"/>
      <c r="BA93" s="48"/>
      <c r="BB93" s="48"/>
      <c r="BC93" s="48"/>
      <c r="BD93" s="48"/>
      <c r="BE93" s="48"/>
      <c r="BF93" s="48"/>
    </row>
    <row r="94" spans="1:58" customFormat="1" hidden="1" x14ac:dyDescent="0.3">
      <c r="A94" s="32">
        <v>36892</v>
      </c>
      <c r="B94" s="11" t="s">
        <v>44</v>
      </c>
      <c r="C94" s="11" t="s">
        <v>44</v>
      </c>
      <c r="D94" s="11" t="s">
        <v>44</v>
      </c>
      <c r="E94" s="11">
        <v>4793000</v>
      </c>
      <c r="F94" s="11">
        <v>2198000</v>
      </c>
      <c r="G94" s="11" t="s">
        <v>44</v>
      </c>
      <c r="H94" s="11" t="s">
        <v>44</v>
      </c>
      <c r="I94" s="11" t="s">
        <v>44</v>
      </c>
      <c r="J94" s="11" t="s">
        <v>44</v>
      </c>
      <c r="K94" s="11" t="s">
        <v>44</v>
      </c>
      <c r="L94" s="11" t="s">
        <v>44</v>
      </c>
      <c r="M94" s="11" t="s">
        <v>44</v>
      </c>
      <c r="N94" s="53"/>
      <c r="O94" s="32">
        <v>36892</v>
      </c>
      <c r="P94" s="11" t="str">
        <f>IF(B94="N/E","N/E",B94*100/'Banca Comercial '!$BO94)</f>
        <v>N/E</v>
      </c>
      <c r="Q94" s="11" t="str">
        <f>IF(C94="N/E","N/E",C94*100/'Banca Comercial '!$BO94)</f>
        <v>N/E</v>
      </c>
      <c r="R94" s="11" t="str">
        <f>IF(D94="N/E","N/E",D94*100/'Banca Comercial '!$BO94)</f>
        <v>N/E</v>
      </c>
      <c r="S94" s="11">
        <f>IF(E94="N/E","N/E",E94*100/'Banca Comercial '!$BO94)</f>
        <v>10600245.893627474</v>
      </c>
      <c r="T94" s="11">
        <f>IF(F94="N/E","N/E",F94*100/'Banca Comercial '!$BO94)</f>
        <v>4861118.3964517396</v>
      </c>
      <c r="U94" s="11" t="str">
        <f>IF(G94="N/E","N/E",G94*100/'Banca Comercial '!$BO94)</f>
        <v>N/E</v>
      </c>
      <c r="V94" s="11" t="str">
        <f>IF(H94="N/E","N/E",H94*100/'Banca Comercial '!$BO94)</f>
        <v>N/E</v>
      </c>
      <c r="W94" s="11" t="str">
        <f>IF(I94="N/E","N/E",I94*100/'Banca Comercial '!$BO94)</f>
        <v>N/E</v>
      </c>
      <c r="X94" s="11" t="str">
        <f>IF(J94="N/E","N/E",J94*100/'Banca Comercial '!$BO94)</f>
        <v>N/E</v>
      </c>
      <c r="Y94" s="11" t="str">
        <f>IF(K94="N/E","N/E",K94*100/'Banca Comercial '!$BO94)</f>
        <v>N/E</v>
      </c>
      <c r="Z94" s="11" t="str">
        <f>IF(L94="N/E","N/E",L94*100/'Banca Comercial '!$BO94)</f>
        <v>N/E</v>
      </c>
      <c r="AA94" s="11" t="str">
        <f>IF(M94="N/E","N/E",M94*100/'Banca Comercial '!$BO94)</f>
        <v>N/E</v>
      </c>
      <c r="AC94" s="46">
        <v>43891</v>
      </c>
      <c r="AD94" s="61">
        <f t="shared" si="4"/>
        <v>1824.8269213989406</v>
      </c>
      <c r="AE94" s="61">
        <f t="shared" si="25"/>
        <v>648.10752867612644</v>
      </c>
      <c r="AF94" s="61">
        <f t="shared" si="22"/>
        <v>46.418460947134911</v>
      </c>
      <c r="AG94" s="61">
        <f t="shared" si="23"/>
        <v>12.760837424324679</v>
      </c>
      <c r="AH94" s="61">
        <f t="shared" si="24"/>
        <v>474.51882584258414</v>
      </c>
      <c r="AI94" s="61">
        <f t="shared" si="6"/>
        <v>114.40940446208279</v>
      </c>
      <c r="AJ94" s="61">
        <f t="shared" si="26"/>
        <v>217.22089184803161</v>
      </c>
      <c r="AK94" s="61">
        <f t="shared" si="27"/>
        <v>711.31405333991643</v>
      </c>
      <c r="AL94" s="49"/>
      <c r="AM94" s="49"/>
      <c r="AN94" s="49"/>
      <c r="AO94" s="49"/>
      <c r="AP94" s="49"/>
      <c r="AQ94" s="49"/>
      <c r="BA94" s="48"/>
      <c r="BB94" s="48"/>
      <c r="BC94" s="48"/>
      <c r="BD94" s="48"/>
      <c r="BE94" s="48"/>
      <c r="BF94" s="48"/>
    </row>
    <row r="95" spans="1:58" customFormat="1" hidden="1" x14ac:dyDescent="0.3">
      <c r="A95" s="33">
        <v>36923</v>
      </c>
      <c r="B95" s="11" t="s">
        <v>44</v>
      </c>
      <c r="C95" s="11" t="s">
        <v>44</v>
      </c>
      <c r="D95" s="11" t="s">
        <v>44</v>
      </c>
      <c r="E95" s="11">
        <v>5871000</v>
      </c>
      <c r="F95" s="11">
        <v>3099000</v>
      </c>
      <c r="G95" s="11" t="s">
        <v>44</v>
      </c>
      <c r="H95" s="11" t="s">
        <v>44</v>
      </c>
      <c r="I95" s="11" t="s">
        <v>44</v>
      </c>
      <c r="J95" s="11" t="s">
        <v>44</v>
      </c>
      <c r="K95" s="11" t="s">
        <v>44</v>
      </c>
      <c r="L95" s="11" t="s">
        <v>44</v>
      </c>
      <c r="M95" s="11" t="s">
        <v>44</v>
      </c>
      <c r="N95" s="53"/>
      <c r="O95" s="33">
        <v>36923</v>
      </c>
      <c r="P95" s="11" t="str">
        <f>IF(B95="N/E","N/E",B95*100/'Banca Comercial '!$BO95)</f>
        <v>N/E</v>
      </c>
      <c r="Q95" s="11" t="str">
        <f>IF(C95="N/E","N/E",C95*100/'Banca Comercial '!$BO95)</f>
        <v>N/E</v>
      </c>
      <c r="R95" s="11" t="str">
        <f>IF(D95="N/E","N/E",D95*100/'Banca Comercial '!$BO95)</f>
        <v>N/E</v>
      </c>
      <c r="S95" s="11">
        <f>IF(E95="N/E","N/E",E95*100/'Banca Comercial '!$BO95)</f>
        <v>12992960.227201562</v>
      </c>
      <c r="T95" s="11">
        <f>IF(F95="N/E","N/E",F95*100/'Banca Comercial '!$BO95)</f>
        <v>6858317.7898309724</v>
      </c>
      <c r="U95" s="11" t="str">
        <f>IF(G95="N/E","N/E",G95*100/'Banca Comercial '!$BO95)</f>
        <v>N/E</v>
      </c>
      <c r="V95" s="11" t="str">
        <f>IF(H95="N/E","N/E",H95*100/'Banca Comercial '!$BO95)</f>
        <v>N/E</v>
      </c>
      <c r="W95" s="11" t="str">
        <f>IF(I95="N/E","N/E",I95*100/'Banca Comercial '!$BO95)</f>
        <v>N/E</v>
      </c>
      <c r="X95" s="11" t="str">
        <f>IF(J95="N/E","N/E",J95*100/'Banca Comercial '!$BO95)</f>
        <v>N/E</v>
      </c>
      <c r="Y95" s="11" t="str">
        <f>IF(K95="N/E","N/E",K95*100/'Banca Comercial '!$BO95)</f>
        <v>N/E</v>
      </c>
      <c r="Z95" s="11" t="str">
        <f>IF(L95="N/E","N/E",L95*100/'Banca Comercial '!$BO95)</f>
        <v>N/E</v>
      </c>
      <c r="AA95" s="11" t="str">
        <f>IF(M95="N/E","N/E",M95*100/'Banca Comercial '!$BO95)</f>
        <v>N/E</v>
      </c>
      <c r="AC95" s="46">
        <v>43922</v>
      </c>
      <c r="AD95" s="61">
        <f t="shared" si="4"/>
        <v>1857.2662254749184</v>
      </c>
      <c r="AE95" s="61">
        <f t="shared" si="25"/>
        <v>671.83957090785304</v>
      </c>
      <c r="AF95" s="61">
        <f t="shared" ref="AF95:AF96" si="28">S325/$AG$29</f>
        <v>46.674960892440069</v>
      </c>
      <c r="AG95" s="61">
        <f t="shared" ref="AG95:AG96" si="29">T325/$AG$29</f>
        <v>12.824665385750082</v>
      </c>
      <c r="AH95" s="61">
        <f t="shared" ref="AH95:AH96" si="30">U325/$AG$29</f>
        <v>486.74531696581715</v>
      </c>
      <c r="AI95" s="61">
        <f t="shared" si="6"/>
        <v>125.59462766384567</v>
      </c>
      <c r="AJ95" s="61">
        <f t="shared" si="26"/>
        <v>218.94163500808472</v>
      </c>
      <c r="AK95" s="61">
        <f t="shared" si="27"/>
        <v>713.94694809985344</v>
      </c>
      <c r="AL95" s="49"/>
      <c r="AM95" s="49"/>
      <c r="AN95" s="49"/>
      <c r="AO95" s="49"/>
      <c r="AP95" s="49"/>
      <c r="AQ95" s="49"/>
      <c r="BA95" s="48"/>
      <c r="BB95" s="48"/>
      <c r="BC95" s="48"/>
      <c r="BD95" s="48"/>
      <c r="BE95" s="48"/>
      <c r="BF95" s="48"/>
    </row>
    <row r="96" spans="1:58" customFormat="1" hidden="1" x14ac:dyDescent="0.3">
      <c r="A96" s="34">
        <v>36951</v>
      </c>
      <c r="B96" s="11" t="s">
        <v>44</v>
      </c>
      <c r="C96" s="11" t="s">
        <v>44</v>
      </c>
      <c r="D96" s="11" t="s">
        <v>44</v>
      </c>
      <c r="E96" s="11">
        <v>6141000</v>
      </c>
      <c r="F96" s="11">
        <v>3102000</v>
      </c>
      <c r="G96" s="11" t="s">
        <v>44</v>
      </c>
      <c r="H96" s="11" t="s">
        <v>44</v>
      </c>
      <c r="I96" s="11" t="s">
        <v>44</v>
      </c>
      <c r="J96" s="11" t="s">
        <v>44</v>
      </c>
      <c r="K96" s="11" t="s">
        <v>44</v>
      </c>
      <c r="L96" s="11" t="s">
        <v>44</v>
      </c>
      <c r="M96" s="11" t="s">
        <v>44</v>
      </c>
      <c r="N96" s="53"/>
      <c r="O96" s="34">
        <v>36951</v>
      </c>
      <c r="P96" s="11" t="str">
        <f>IF(B96="N/E","N/E",B96*100/'Banca Comercial '!$BO96)</f>
        <v>N/E</v>
      </c>
      <c r="Q96" s="11" t="str">
        <f>IF(C96="N/E","N/E",C96*100/'Banca Comercial '!$BO96)</f>
        <v>N/E</v>
      </c>
      <c r="R96" s="11" t="str">
        <f>IF(D96="N/E","N/E",D96*100/'Banca Comercial '!$BO96)</f>
        <v>N/E</v>
      </c>
      <c r="S96" s="11">
        <f>IF(E96="N/E","N/E",E96*100/'Banca Comercial '!$BO96)</f>
        <v>13504926.051702477</v>
      </c>
      <c r="T96" s="11">
        <f>IF(F96="N/E","N/E",F96*100/'Banca Comercial '!$BO96)</f>
        <v>6821735.9733563075</v>
      </c>
      <c r="U96" s="11" t="str">
        <f>IF(G96="N/E","N/E",G96*100/'Banca Comercial '!$BO96)</f>
        <v>N/E</v>
      </c>
      <c r="V96" s="11" t="str">
        <f>IF(H96="N/E","N/E",H96*100/'Banca Comercial '!$BO96)</f>
        <v>N/E</v>
      </c>
      <c r="W96" s="11" t="str">
        <f>IF(I96="N/E","N/E",I96*100/'Banca Comercial '!$BO96)</f>
        <v>N/E</v>
      </c>
      <c r="X96" s="11" t="str">
        <f>IF(J96="N/E","N/E",J96*100/'Banca Comercial '!$BO96)</f>
        <v>N/E</v>
      </c>
      <c r="Y96" s="11" t="str">
        <f>IF(K96="N/E","N/E",K96*100/'Banca Comercial '!$BO96)</f>
        <v>N/E</v>
      </c>
      <c r="Z96" s="11" t="str">
        <f>IF(L96="N/E","N/E",L96*100/'Banca Comercial '!$BO96)</f>
        <v>N/E</v>
      </c>
      <c r="AA96" s="11" t="str">
        <f>IF(M96="N/E","N/E",M96*100/'Banca Comercial '!$BO96)</f>
        <v>N/E</v>
      </c>
      <c r="AC96" s="46">
        <v>43952</v>
      </c>
      <c r="AD96" s="61">
        <f>P326/$AG$29</f>
        <v>1840.5527800244906</v>
      </c>
      <c r="AE96" s="61">
        <f t="shared" ref="AE96" si="31">Q326/$AG$29</f>
        <v>654.53242582571909</v>
      </c>
      <c r="AF96" s="61">
        <f t="shared" si="28"/>
        <v>47.134960567340471</v>
      </c>
      <c r="AG96" s="61">
        <f t="shared" si="29"/>
        <v>12.800565516851602</v>
      </c>
      <c r="AH96" s="61">
        <f t="shared" si="30"/>
        <v>469.92045536293585</v>
      </c>
      <c r="AI96" s="61">
        <f>X326/$AG$29</f>
        <v>124.6764443785912</v>
      </c>
      <c r="AJ96" s="61">
        <f t="shared" ref="AJ96" si="32">Y326/$AG$29</f>
        <v>218.40614932292155</v>
      </c>
      <c r="AK96" s="61">
        <f t="shared" ref="AK96" si="33">Z326/$AG$29</f>
        <v>720.65924799137167</v>
      </c>
      <c r="AL96" s="49"/>
      <c r="AM96" s="49"/>
      <c r="AN96" s="49"/>
      <c r="AO96" s="49"/>
      <c r="AP96" s="49"/>
      <c r="AQ96" s="49"/>
      <c r="BA96" s="48"/>
      <c r="BB96" s="48"/>
      <c r="BC96" s="48"/>
      <c r="BD96" s="48"/>
      <c r="BE96" s="48"/>
      <c r="BF96" s="48"/>
    </row>
    <row r="97" spans="1:58" customFormat="1" hidden="1" x14ac:dyDescent="0.3">
      <c r="A97" s="35">
        <v>36982</v>
      </c>
      <c r="B97" s="11" t="s">
        <v>44</v>
      </c>
      <c r="C97" s="11" t="s">
        <v>44</v>
      </c>
      <c r="D97" s="11" t="s">
        <v>44</v>
      </c>
      <c r="E97" s="11">
        <v>6046000</v>
      </c>
      <c r="F97" s="11">
        <v>3065000</v>
      </c>
      <c r="G97" s="11" t="s">
        <v>44</v>
      </c>
      <c r="H97" s="11" t="s">
        <v>44</v>
      </c>
      <c r="I97" s="11" t="s">
        <v>44</v>
      </c>
      <c r="J97" s="11" t="s">
        <v>44</v>
      </c>
      <c r="K97" s="11" t="s">
        <v>44</v>
      </c>
      <c r="L97" s="11" t="s">
        <v>44</v>
      </c>
      <c r="M97" s="11" t="s">
        <v>44</v>
      </c>
      <c r="N97" s="53"/>
      <c r="O97" s="35">
        <v>36982</v>
      </c>
      <c r="P97" s="11" t="str">
        <f>IF(B97="N/E","N/E",B97*100/'Banca Comercial '!$BO97)</f>
        <v>N/E</v>
      </c>
      <c r="Q97" s="11" t="str">
        <f>IF(C97="N/E","N/E",C97*100/'Banca Comercial '!$BO97)</f>
        <v>N/E</v>
      </c>
      <c r="R97" s="11" t="str">
        <f>IF(D97="N/E","N/E",D97*100/'Banca Comercial '!$BO97)</f>
        <v>N/E</v>
      </c>
      <c r="S97" s="11">
        <f>IF(E97="N/E","N/E",E97*100/'Banca Comercial '!$BO97)</f>
        <v>13229274.541299198</v>
      </c>
      <c r="T97" s="11">
        <f>IF(F97="N/E","N/E",F97*100/'Banca Comercial '!$BO97)</f>
        <v>6706537.6230701357</v>
      </c>
      <c r="U97" s="11" t="str">
        <f>IF(G97="N/E","N/E",G97*100/'Banca Comercial '!$BO97)</f>
        <v>N/E</v>
      </c>
      <c r="V97" s="11" t="str">
        <f>IF(H97="N/E","N/E",H97*100/'Banca Comercial '!$BO97)</f>
        <v>N/E</v>
      </c>
      <c r="W97" s="11" t="str">
        <f>IF(I97="N/E","N/E",I97*100/'Banca Comercial '!$BO97)</f>
        <v>N/E</v>
      </c>
      <c r="X97" s="11" t="str">
        <f>IF(J97="N/E","N/E",J97*100/'Banca Comercial '!$BO97)</f>
        <v>N/E</v>
      </c>
      <c r="Y97" s="11" t="str">
        <f>IF(K97="N/E","N/E",K97*100/'Banca Comercial '!$BO97)</f>
        <v>N/E</v>
      </c>
      <c r="Z97" s="11" t="str">
        <f>IF(L97="N/E","N/E",L97*100/'Banca Comercial '!$BO97)</f>
        <v>N/E</v>
      </c>
      <c r="AA97" s="11" t="str">
        <f>IF(M97="N/E","N/E",M97*100/'Banca Comercial '!$BO97)</f>
        <v>N/E</v>
      </c>
      <c r="AC97" s="46">
        <v>43983</v>
      </c>
      <c r="AD97" s="61">
        <f>P327/$AG$29</f>
        <v>1836.8054318358111</v>
      </c>
      <c r="AE97" s="61">
        <f t="shared" ref="AE97:AE102" si="34">Q327/$AG$29</f>
        <v>652.20351230741119</v>
      </c>
      <c r="AF97" s="61">
        <f t="shared" ref="AF97:AF102" si="35">S327/$AG$29</f>
        <v>46.470369589949691</v>
      </c>
      <c r="AG97" s="61">
        <f t="shared" ref="AG97:AG103" si="36">T327/$AG$29</f>
        <v>12.700305699390123</v>
      </c>
      <c r="AH97" s="61">
        <f t="shared" ref="AH97:AH103" si="37">U327/$AG$29</f>
        <v>476.19691243051062</v>
      </c>
      <c r="AI97" s="61">
        <f>X327/$AG$29</f>
        <v>116.83592458756077</v>
      </c>
      <c r="AJ97" s="61">
        <f t="shared" ref="AJ97:AJ103" si="38">Y327/$AG$29</f>
        <v>229.75102605323065</v>
      </c>
      <c r="AK97" s="61">
        <f t="shared" ref="AK97:AK103" si="39">Z327/$AG$29</f>
        <v>711.55814296590881</v>
      </c>
      <c r="BA97" s="48"/>
      <c r="BB97" s="48"/>
      <c r="BC97" s="48"/>
      <c r="BD97" s="48"/>
      <c r="BE97" s="48"/>
      <c r="BF97" s="48"/>
    </row>
    <row r="98" spans="1:58" customFormat="1" hidden="1" x14ac:dyDescent="0.3">
      <c r="A98" s="36">
        <v>37012</v>
      </c>
      <c r="B98" s="11" t="s">
        <v>44</v>
      </c>
      <c r="C98" s="11" t="s">
        <v>44</v>
      </c>
      <c r="D98" s="11" t="s">
        <v>44</v>
      </c>
      <c r="E98" s="11">
        <v>6119000</v>
      </c>
      <c r="F98" s="11">
        <v>3083000</v>
      </c>
      <c r="G98" s="11" t="s">
        <v>44</v>
      </c>
      <c r="H98" s="11" t="s">
        <v>44</v>
      </c>
      <c r="I98" s="11" t="s">
        <v>44</v>
      </c>
      <c r="J98" s="11" t="s">
        <v>44</v>
      </c>
      <c r="K98" s="11" t="s">
        <v>44</v>
      </c>
      <c r="L98" s="11" t="s">
        <v>44</v>
      </c>
      <c r="M98" s="11" t="s">
        <v>44</v>
      </c>
      <c r="N98" s="53"/>
      <c r="O98" s="36">
        <v>37012</v>
      </c>
      <c r="P98" s="11" t="str">
        <f>IF(B98="N/E","N/E",B98*100/'Banca Comercial '!$BO98)</f>
        <v>N/E</v>
      </c>
      <c r="Q98" s="11" t="str">
        <f>IF(C98="N/E","N/E",C98*100/'Banca Comercial '!$BO98)</f>
        <v>N/E</v>
      </c>
      <c r="R98" s="11" t="str">
        <f>IF(D98="N/E","N/E",D98*100/'Banca Comercial '!$BO98)</f>
        <v>N/E</v>
      </c>
      <c r="S98" s="11">
        <f>IF(E98="N/E","N/E",E98*100/'Banca Comercial '!$BO98)</f>
        <v>13358353.398711681</v>
      </c>
      <c r="T98" s="11">
        <f>IF(F98="N/E","N/E",F98*100/'Banca Comercial '!$BO98)</f>
        <v>6730479.4130132562</v>
      </c>
      <c r="U98" s="11" t="str">
        <f>IF(G98="N/E","N/E",G98*100/'Banca Comercial '!$BO98)</f>
        <v>N/E</v>
      </c>
      <c r="V98" s="11" t="str">
        <f>IF(H98="N/E","N/E",H98*100/'Banca Comercial '!$BO98)</f>
        <v>N/E</v>
      </c>
      <c r="W98" s="11" t="str">
        <f>IF(I98="N/E","N/E",I98*100/'Banca Comercial '!$BO98)</f>
        <v>N/E</v>
      </c>
      <c r="X98" s="11" t="str">
        <f>IF(J98="N/E","N/E",J98*100/'Banca Comercial '!$BO98)</f>
        <v>N/E</v>
      </c>
      <c r="Y98" s="11" t="str">
        <f>IF(K98="N/E","N/E",K98*100/'Banca Comercial '!$BO98)</f>
        <v>N/E</v>
      </c>
      <c r="Z98" s="11" t="str">
        <f>IF(L98="N/E","N/E",L98*100/'Banca Comercial '!$BO98)</f>
        <v>N/E</v>
      </c>
      <c r="AA98" s="11" t="str">
        <f>IF(M98="N/E","N/E",M98*100/'Banca Comercial '!$BO98)</f>
        <v>N/E</v>
      </c>
      <c r="AC98" s="46">
        <v>44013</v>
      </c>
      <c r="AD98" s="61">
        <f t="shared" ref="AD98" si="40">P328/$AG$29</f>
        <v>1824.2921809569632</v>
      </c>
      <c r="AE98" s="61">
        <f t="shared" si="34"/>
        <v>639.49087520159333</v>
      </c>
      <c r="AF98" s="61">
        <f t="shared" si="35"/>
        <v>46.427174730557304</v>
      </c>
      <c r="AG98" s="61">
        <f t="shared" si="36"/>
        <v>12.589208406891029</v>
      </c>
      <c r="AH98" s="61">
        <f t="shared" si="37"/>
        <v>467.27339813819287</v>
      </c>
      <c r="AI98" s="61">
        <f t="shared" ref="AI98:AI101" si="41">X328/$AG$29</f>
        <v>113.20109392595211</v>
      </c>
      <c r="AJ98" s="61">
        <f t="shared" si="38"/>
        <v>233.71135534008411</v>
      </c>
      <c r="AK98" s="61">
        <f t="shared" si="39"/>
        <v>707.69458407049251</v>
      </c>
    </row>
    <row r="99" spans="1:58" customFormat="1" hidden="1" x14ac:dyDescent="0.3">
      <c r="A99" s="37">
        <v>37043</v>
      </c>
      <c r="B99" s="11" t="s">
        <v>44</v>
      </c>
      <c r="C99" s="11" t="s">
        <v>44</v>
      </c>
      <c r="D99" s="11" t="s">
        <v>44</v>
      </c>
      <c r="E99" s="11">
        <v>6504000</v>
      </c>
      <c r="F99" s="11">
        <v>3075000</v>
      </c>
      <c r="G99" s="11" t="s">
        <v>44</v>
      </c>
      <c r="H99" s="11" t="s">
        <v>44</v>
      </c>
      <c r="I99" s="11" t="s">
        <v>44</v>
      </c>
      <c r="J99" s="11" t="s">
        <v>44</v>
      </c>
      <c r="K99" s="11" t="s">
        <v>44</v>
      </c>
      <c r="L99" s="11" t="s">
        <v>44</v>
      </c>
      <c r="M99" s="11" t="s">
        <v>44</v>
      </c>
      <c r="N99" s="53"/>
      <c r="O99" s="37">
        <v>37043</v>
      </c>
      <c r="P99" s="11" t="str">
        <f>IF(B99="N/E","N/E",B99*100/'Banca Comercial '!$BO99)</f>
        <v>N/E</v>
      </c>
      <c r="Q99" s="11" t="str">
        <f>IF(C99="N/E","N/E",C99*100/'Banca Comercial '!$BO99)</f>
        <v>N/E</v>
      </c>
      <c r="R99" s="11" t="str">
        <f>IF(D99="N/E","N/E",D99*100/'Banca Comercial '!$BO99)</f>
        <v>N/E</v>
      </c>
      <c r="S99" s="11">
        <f>IF(E99="N/E","N/E",E99*100/'Banca Comercial '!$BO99)</f>
        <v>14165340.060337713</v>
      </c>
      <c r="T99" s="11">
        <f>IF(F99="N/E","N/E",F99*100/'Banca Comercial '!$BO99)</f>
        <v>6697174.1521430602</v>
      </c>
      <c r="U99" s="11" t="str">
        <f>IF(G99="N/E","N/E",G99*100/'Banca Comercial '!$BO99)</f>
        <v>N/E</v>
      </c>
      <c r="V99" s="11" t="str">
        <f>IF(H99="N/E","N/E",H99*100/'Banca Comercial '!$BO99)</f>
        <v>N/E</v>
      </c>
      <c r="W99" s="11" t="str">
        <f>IF(I99="N/E","N/E",I99*100/'Banca Comercial '!$BO99)</f>
        <v>N/E</v>
      </c>
      <c r="X99" s="11" t="str">
        <f>IF(J99="N/E","N/E",J99*100/'Banca Comercial '!$BO99)</f>
        <v>N/E</v>
      </c>
      <c r="Y99" s="11" t="str">
        <f>IF(K99="N/E","N/E",K99*100/'Banca Comercial '!$BO99)</f>
        <v>N/E</v>
      </c>
      <c r="Z99" s="11" t="str">
        <f>IF(L99="N/E","N/E",L99*100/'Banca Comercial '!$BO99)</f>
        <v>N/E</v>
      </c>
      <c r="AA99" s="11" t="str">
        <f>IF(M99="N/E","N/E",M99*100/'Banca Comercial '!$BO99)</f>
        <v>N/E</v>
      </c>
      <c r="AC99" s="46">
        <v>44044</v>
      </c>
      <c r="AD99" s="61">
        <f>P329/$AG$29</f>
        <v>1813.526052096563</v>
      </c>
      <c r="AE99" s="61">
        <f t="shared" si="34"/>
        <v>632.95039450285992</v>
      </c>
      <c r="AF99" s="61">
        <f t="shared" si="35"/>
        <v>46.262396440338563</v>
      </c>
      <c r="AG99" s="61">
        <f t="shared" si="36"/>
        <v>12.506508461902156</v>
      </c>
      <c r="AH99" s="61">
        <f t="shared" si="37"/>
        <v>462.97586097082512</v>
      </c>
      <c r="AI99" s="61">
        <f t="shared" si="41"/>
        <v>111.20562862979409</v>
      </c>
      <c r="AJ99" s="61">
        <f t="shared" si="38"/>
        <v>232.96107607525931</v>
      </c>
      <c r="AK99" s="61">
        <f t="shared" si="39"/>
        <v>700.87255311948968</v>
      </c>
    </row>
    <row r="100" spans="1:58" customFormat="1" hidden="1" x14ac:dyDescent="0.3">
      <c r="A100" s="38">
        <v>37073</v>
      </c>
      <c r="B100" s="11" t="s">
        <v>44</v>
      </c>
      <c r="C100" s="11" t="s">
        <v>44</v>
      </c>
      <c r="D100" s="11" t="s">
        <v>44</v>
      </c>
      <c r="E100" s="11">
        <v>6633000</v>
      </c>
      <c r="F100" s="11">
        <v>3091000</v>
      </c>
      <c r="G100" s="11" t="s">
        <v>44</v>
      </c>
      <c r="H100" s="11" t="s">
        <v>44</v>
      </c>
      <c r="I100" s="11" t="s">
        <v>44</v>
      </c>
      <c r="J100" s="11" t="s">
        <v>44</v>
      </c>
      <c r="K100" s="11" t="s">
        <v>44</v>
      </c>
      <c r="L100" s="11" t="s">
        <v>44</v>
      </c>
      <c r="M100" s="11" t="s">
        <v>44</v>
      </c>
      <c r="N100" s="53"/>
      <c r="O100" s="38">
        <v>37073</v>
      </c>
      <c r="P100" s="11" t="str">
        <f>IF(B100="N/E","N/E",B100*100/'Banca Comercial '!$BO100)</f>
        <v>N/E</v>
      </c>
      <c r="Q100" s="11" t="str">
        <f>IF(C100="N/E","N/E",C100*100/'Banca Comercial '!$BO100)</f>
        <v>N/E</v>
      </c>
      <c r="R100" s="11" t="str">
        <f>IF(D100="N/E","N/E",D100*100/'Banca Comercial '!$BO100)</f>
        <v>N/E</v>
      </c>
      <c r="S100" s="11">
        <f>IF(E100="N/E","N/E",E100*100/'Banca Comercial '!$BO100)</f>
        <v>14483927.481740084</v>
      </c>
      <c r="T100" s="11">
        <f>IF(F100="N/E","N/E",F100*100/'Banca Comercial '!$BO100)</f>
        <v>6749558.2460513487</v>
      </c>
      <c r="U100" s="11" t="str">
        <f>IF(G100="N/E","N/E",G100*100/'Banca Comercial '!$BO100)</f>
        <v>N/E</v>
      </c>
      <c r="V100" s="11" t="str">
        <f>IF(H100="N/E","N/E",H100*100/'Banca Comercial '!$BO100)</f>
        <v>N/E</v>
      </c>
      <c r="W100" s="11" t="str">
        <f>IF(I100="N/E","N/E",I100*100/'Banca Comercial '!$BO100)</f>
        <v>N/E</v>
      </c>
      <c r="X100" s="11" t="str">
        <f>IF(J100="N/E","N/E",J100*100/'Banca Comercial '!$BO100)</f>
        <v>N/E</v>
      </c>
      <c r="Y100" s="11" t="str">
        <f>IF(K100="N/E","N/E",K100*100/'Banca Comercial '!$BO100)</f>
        <v>N/E</v>
      </c>
      <c r="Z100" s="11" t="str">
        <f>IF(L100="N/E","N/E",L100*100/'Banca Comercial '!$BO100)</f>
        <v>N/E</v>
      </c>
      <c r="AA100" s="11" t="str">
        <f>IF(M100="N/E","N/E",M100*100/'Banca Comercial '!$BO100)</f>
        <v>N/E</v>
      </c>
      <c r="AC100" s="46">
        <v>44075</v>
      </c>
      <c r="AD100" s="61">
        <f>P330/$AG$29</f>
        <v>1815.9171327271213</v>
      </c>
      <c r="AE100" s="61">
        <f t="shared" si="34"/>
        <v>633.25176813419159</v>
      </c>
      <c r="AF100" s="61">
        <f t="shared" si="35"/>
        <v>46.458766975692328</v>
      </c>
      <c r="AG100" s="61">
        <f t="shared" si="36"/>
        <v>12.437083875353792</v>
      </c>
      <c r="AH100" s="61">
        <f t="shared" si="37"/>
        <v>464.46083629751928</v>
      </c>
      <c r="AI100" s="61">
        <f t="shared" si="41"/>
        <v>109.89508098562628</v>
      </c>
      <c r="AJ100" s="61">
        <f t="shared" si="38"/>
        <v>235.18562801487317</v>
      </c>
      <c r="AK100" s="61">
        <f t="shared" si="39"/>
        <v>700.96454418141957</v>
      </c>
    </row>
    <row r="101" spans="1:58" customFormat="1" hidden="1" x14ac:dyDescent="0.3">
      <c r="A101" s="39">
        <v>37104</v>
      </c>
      <c r="B101" s="11" t="s">
        <v>44</v>
      </c>
      <c r="C101" s="11" t="s">
        <v>44</v>
      </c>
      <c r="D101" s="11" t="s">
        <v>44</v>
      </c>
      <c r="E101" s="11">
        <v>6626000</v>
      </c>
      <c r="F101" s="11">
        <v>3107000</v>
      </c>
      <c r="G101" s="11" t="s">
        <v>44</v>
      </c>
      <c r="H101" s="11" t="s">
        <v>44</v>
      </c>
      <c r="I101" s="11" t="s">
        <v>44</v>
      </c>
      <c r="J101" s="11" t="s">
        <v>44</v>
      </c>
      <c r="K101" s="11" t="s">
        <v>44</v>
      </c>
      <c r="L101" s="11" t="s">
        <v>44</v>
      </c>
      <c r="M101" s="11" t="s">
        <v>44</v>
      </c>
      <c r="N101" s="53"/>
      <c r="O101" s="39">
        <v>37104</v>
      </c>
      <c r="P101" s="11" t="str">
        <f>IF(B101="N/E","N/E",B101*100/'Banca Comercial '!$BO101)</f>
        <v>N/E</v>
      </c>
      <c r="Q101" s="11" t="str">
        <f>IF(C101="N/E","N/E",C101*100/'Banca Comercial '!$BO101)</f>
        <v>N/E</v>
      </c>
      <c r="R101" s="11" t="str">
        <f>IF(D101="N/E","N/E",D101*100/'Banca Comercial '!$BO101)</f>
        <v>N/E</v>
      </c>
      <c r="S101" s="11">
        <f>IF(E101="N/E","N/E",E101*100/'Banca Comercial '!$BO101)</f>
        <v>14383424.280225812</v>
      </c>
      <c r="T101" s="11">
        <f>IF(F101="N/E","N/E",F101*100/'Banca Comercial '!$BO101)</f>
        <v>6744536.5588079682</v>
      </c>
      <c r="U101" s="11" t="str">
        <f>IF(G101="N/E","N/E",G101*100/'Banca Comercial '!$BO101)</f>
        <v>N/E</v>
      </c>
      <c r="V101" s="11" t="str">
        <f>IF(H101="N/E","N/E",H101*100/'Banca Comercial '!$BO101)</f>
        <v>N/E</v>
      </c>
      <c r="W101" s="11" t="str">
        <f>IF(I101="N/E","N/E",I101*100/'Banca Comercial '!$BO101)</f>
        <v>N/E</v>
      </c>
      <c r="X101" s="11" t="str">
        <f>IF(J101="N/E","N/E",J101*100/'Banca Comercial '!$BO101)</f>
        <v>N/E</v>
      </c>
      <c r="Y101" s="11" t="str">
        <f>IF(K101="N/E","N/E",K101*100/'Banca Comercial '!$BO101)</f>
        <v>N/E</v>
      </c>
      <c r="Z101" s="11" t="str">
        <f>IF(L101="N/E","N/E",L101*100/'Banca Comercial '!$BO101)</f>
        <v>N/E</v>
      </c>
      <c r="AA101" s="11" t="str">
        <f>IF(M101="N/E","N/E",M101*100/'Banca Comercial '!$BO101)</f>
        <v>N/E</v>
      </c>
      <c r="AC101" s="46">
        <v>44105</v>
      </c>
      <c r="AD101" s="61">
        <f>P331/$AG$29</f>
        <v>1790.0797208900105</v>
      </c>
      <c r="AE101" s="61">
        <f>Q331/$AG$29</f>
        <v>617.57313858183022</v>
      </c>
      <c r="AF101" s="61">
        <f>S331/$AG$29</f>
        <v>46.302326049423577</v>
      </c>
      <c r="AG101" s="61">
        <f t="shared" si="36"/>
        <v>12.322593539356831</v>
      </c>
      <c r="AH101" s="61">
        <f t="shared" si="37"/>
        <v>455.46062858844948</v>
      </c>
      <c r="AI101" s="61">
        <f t="shared" si="41"/>
        <v>103.48759040460037</v>
      </c>
      <c r="AJ101" s="61">
        <f t="shared" si="38"/>
        <v>240.23000427353963</v>
      </c>
      <c r="AK101" s="61">
        <f t="shared" si="39"/>
        <v>692.83114441199189</v>
      </c>
    </row>
    <row r="102" spans="1:58" customFormat="1" hidden="1" x14ac:dyDescent="0.3">
      <c r="A102" s="40">
        <v>37135</v>
      </c>
      <c r="B102" s="11" t="s">
        <v>44</v>
      </c>
      <c r="C102" s="11" t="s">
        <v>44</v>
      </c>
      <c r="D102" s="11" t="s">
        <v>44</v>
      </c>
      <c r="E102" s="11">
        <v>6672000</v>
      </c>
      <c r="F102" s="11">
        <v>3108000</v>
      </c>
      <c r="G102" s="11" t="s">
        <v>44</v>
      </c>
      <c r="H102" s="11" t="s">
        <v>44</v>
      </c>
      <c r="I102" s="11" t="s">
        <v>44</v>
      </c>
      <c r="J102" s="11" t="s">
        <v>44</v>
      </c>
      <c r="K102" s="11" t="s">
        <v>44</v>
      </c>
      <c r="L102" s="11" t="s">
        <v>44</v>
      </c>
      <c r="M102" s="11" t="s">
        <v>44</v>
      </c>
      <c r="N102" s="53"/>
      <c r="O102" s="40">
        <v>37135</v>
      </c>
      <c r="P102" s="11" t="str">
        <f>IF(B102="N/E","N/E",B102*100/'Banca Comercial '!$BO102)</f>
        <v>N/E</v>
      </c>
      <c r="Q102" s="11" t="str">
        <f>IF(C102="N/E","N/E",C102*100/'Banca Comercial '!$BO102)</f>
        <v>N/E</v>
      </c>
      <c r="R102" s="11" t="str">
        <f>IF(D102="N/E","N/E",D102*100/'Banca Comercial '!$BO102)</f>
        <v>N/E</v>
      </c>
      <c r="S102" s="11">
        <f>IF(E102="N/E","N/E",E102*100/'Banca Comercial '!$BO102)</f>
        <v>14349699.554844236</v>
      </c>
      <c r="T102" s="11">
        <f>IF(F102="N/E","N/E",F102*100/'Banca Comercial '!$BO102)</f>
        <v>6684482.3465911094</v>
      </c>
      <c r="U102" s="11" t="str">
        <f>IF(G102="N/E","N/E",G102*100/'Banca Comercial '!$BO102)</f>
        <v>N/E</v>
      </c>
      <c r="V102" s="11" t="str">
        <f>IF(H102="N/E","N/E",H102*100/'Banca Comercial '!$BO102)</f>
        <v>N/E</v>
      </c>
      <c r="W102" s="11" t="str">
        <f>IF(I102="N/E","N/E",I102*100/'Banca Comercial '!$BO102)</f>
        <v>N/E</v>
      </c>
      <c r="X102" s="11" t="str">
        <f>IF(J102="N/E","N/E",J102*100/'Banca Comercial '!$BO102)</f>
        <v>N/E</v>
      </c>
      <c r="Y102" s="11" t="str">
        <f>IF(K102="N/E","N/E",K102*100/'Banca Comercial '!$BO102)</f>
        <v>N/E</v>
      </c>
      <c r="Z102" s="11" t="str">
        <f>IF(L102="N/E","N/E",L102*100/'Banca Comercial '!$BO102)</f>
        <v>N/E</v>
      </c>
      <c r="AA102" s="11" t="str">
        <f>IF(M102="N/E","N/E",M102*100/'Banca Comercial '!$BO102)</f>
        <v>N/E</v>
      </c>
      <c r="AC102" s="46">
        <v>44136</v>
      </c>
      <c r="AD102" s="61">
        <f>P332/$AG$29</f>
        <v>1777.0277319810575</v>
      </c>
      <c r="AE102" s="61">
        <f t="shared" si="34"/>
        <v>613.78352698114929</v>
      </c>
      <c r="AF102" s="61">
        <f t="shared" si="35"/>
        <v>46.205610827055921</v>
      </c>
      <c r="AG102" s="61">
        <f t="shared" si="36"/>
        <v>12.27434529065922</v>
      </c>
      <c r="AH102" s="61">
        <f t="shared" si="37"/>
        <v>453.77068400097369</v>
      </c>
      <c r="AI102" s="61">
        <f>X332/$AG$29</f>
        <v>101.5328868624605</v>
      </c>
      <c r="AJ102" s="61">
        <f t="shared" si="38"/>
        <v>236.78723218995734</v>
      </c>
      <c r="AK102" s="61">
        <f t="shared" si="39"/>
        <v>699.91116343499664</v>
      </c>
    </row>
    <row r="103" spans="1:58" customFormat="1" hidden="1" x14ac:dyDescent="0.3">
      <c r="A103" s="41">
        <v>37165</v>
      </c>
      <c r="B103" s="11" t="s">
        <v>44</v>
      </c>
      <c r="C103" s="11" t="s">
        <v>44</v>
      </c>
      <c r="D103" s="11" t="s">
        <v>44</v>
      </c>
      <c r="E103" s="11">
        <v>6857000</v>
      </c>
      <c r="F103" s="11">
        <v>3156000</v>
      </c>
      <c r="G103" s="11" t="s">
        <v>44</v>
      </c>
      <c r="H103" s="11" t="s">
        <v>44</v>
      </c>
      <c r="I103" s="11" t="s">
        <v>44</v>
      </c>
      <c r="J103" s="11" t="s">
        <v>44</v>
      </c>
      <c r="K103" s="11" t="s">
        <v>44</v>
      </c>
      <c r="L103" s="11" t="s">
        <v>44</v>
      </c>
      <c r="M103" s="11" t="s">
        <v>44</v>
      </c>
      <c r="N103" s="53"/>
      <c r="O103" s="41">
        <v>37165</v>
      </c>
      <c r="P103" s="11" t="str">
        <f>IF(B103="N/E","N/E",B103*100/'Banca Comercial '!$BO103)</f>
        <v>N/E</v>
      </c>
      <c r="Q103" s="11" t="str">
        <f>IF(C103="N/E","N/E",C103*100/'Banca Comercial '!$BO103)</f>
        <v>N/E</v>
      </c>
      <c r="R103" s="11" t="str">
        <f>IF(D103="N/E","N/E",D103*100/'Banca Comercial '!$BO103)</f>
        <v>N/E</v>
      </c>
      <c r="S103" s="11">
        <f>IF(E103="N/E","N/E",E103*100/'Banca Comercial '!$BO103)</f>
        <v>14681232.621843033</v>
      </c>
      <c r="T103" s="11">
        <f>IF(F103="N/E","N/E",F103*100/'Banca Comercial '!$BO103)</f>
        <v>6757178.0887467712</v>
      </c>
      <c r="U103" s="11" t="str">
        <f>IF(G103="N/E","N/E",G103*100/'Banca Comercial '!$BO103)</f>
        <v>N/E</v>
      </c>
      <c r="V103" s="11" t="str">
        <f>IF(H103="N/E","N/E",H103*100/'Banca Comercial '!$BO103)</f>
        <v>N/E</v>
      </c>
      <c r="W103" s="11" t="str">
        <f>IF(I103="N/E","N/E",I103*100/'Banca Comercial '!$BO103)</f>
        <v>N/E</v>
      </c>
      <c r="X103" s="11" t="str">
        <f>IF(J103="N/E","N/E",J103*100/'Banca Comercial '!$BO103)</f>
        <v>N/E</v>
      </c>
      <c r="Y103" s="11" t="str">
        <f>IF(K103="N/E","N/E",K103*100/'Banca Comercial '!$BO103)</f>
        <v>N/E</v>
      </c>
      <c r="Z103" s="11" t="str">
        <f>IF(L103="N/E","N/E",L103*100/'Banca Comercial '!$BO103)</f>
        <v>N/E</v>
      </c>
      <c r="AA103" s="11" t="str">
        <f>IF(M103="N/E","N/E",M103*100/'Banca Comercial '!$BO103)</f>
        <v>N/E</v>
      </c>
      <c r="AC103" s="46">
        <v>44166</v>
      </c>
      <c r="AD103" s="61">
        <f>P333/$AG$29</f>
        <v>1791.2317803371432</v>
      </c>
      <c r="AE103" s="61">
        <f>Q333/$AG$29</f>
        <v>620.00263590339603</v>
      </c>
      <c r="AF103" s="61">
        <f>S333/$AG$29</f>
        <v>45.709907195687776</v>
      </c>
      <c r="AG103" s="61">
        <f t="shared" si="36"/>
        <v>12.202893189684362</v>
      </c>
      <c r="AH103" s="61">
        <f t="shared" si="37"/>
        <v>455.83856887078906</v>
      </c>
      <c r="AI103" s="61">
        <f>X333/$AG$29</f>
        <v>106.25126664723484</v>
      </c>
      <c r="AJ103" s="61">
        <f t="shared" si="38"/>
        <v>238.91781350019673</v>
      </c>
      <c r="AK103" s="61">
        <f t="shared" si="39"/>
        <v>706.22736511974801</v>
      </c>
    </row>
    <row r="104" spans="1:58" customFormat="1" hidden="1" x14ac:dyDescent="0.3">
      <c r="A104" s="42">
        <v>37196</v>
      </c>
      <c r="B104" s="11" t="s">
        <v>44</v>
      </c>
      <c r="C104" s="11" t="s">
        <v>44</v>
      </c>
      <c r="D104" s="11" t="s">
        <v>44</v>
      </c>
      <c r="E104" s="11">
        <v>6104000</v>
      </c>
      <c r="F104" s="11">
        <v>3187000</v>
      </c>
      <c r="G104" s="11" t="s">
        <v>44</v>
      </c>
      <c r="H104" s="11" t="s">
        <v>44</v>
      </c>
      <c r="I104" s="11" t="s">
        <v>44</v>
      </c>
      <c r="J104" s="11" t="s">
        <v>44</v>
      </c>
      <c r="K104" s="11" t="s">
        <v>44</v>
      </c>
      <c r="L104" s="11" t="s">
        <v>44</v>
      </c>
      <c r="M104" s="11" t="s">
        <v>44</v>
      </c>
      <c r="N104" s="53"/>
      <c r="O104" s="42">
        <v>37196</v>
      </c>
      <c r="P104" s="11" t="str">
        <f>IF(B104="N/E","N/E",B104*100/'Banca Comercial '!$BO104)</f>
        <v>N/E</v>
      </c>
      <c r="Q104" s="11" t="str">
        <f>IF(C104="N/E","N/E",C104*100/'Banca Comercial '!$BO104)</f>
        <v>N/E</v>
      </c>
      <c r="R104" s="11" t="str">
        <f>IF(D104="N/E","N/E",D104*100/'Banca Comercial '!$BO104)</f>
        <v>N/E</v>
      </c>
      <c r="S104" s="11">
        <f>IF(E104="N/E","N/E",E104*100/'Banca Comercial '!$BO104)</f>
        <v>13019969.820798106</v>
      </c>
      <c r="T104" s="11">
        <f>IF(F104="N/E","N/E",F104*100/'Banca Comercial '!$BO104)</f>
        <v>6797942.9585326938</v>
      </c>
      <c r="U104" s="11" t="str">
        <f>IF(G104="N/E","N/E",G104*100/'Banca Comercial '!$BO104)</f>
        <v>N/E</v>
      </c>
      <c r="V104" s="11" t="str">
        <f>IF(H104="N/E","N/E",H104*100/'Banca Comercial '!$BO104)</f>
        <v>N/E</v>
      </c>
      <c r="W104" s="11" t="str">
        <f>IF(I104="N/E","N/E",I104*100/'Banca Comercial '!$BO104)</f>
        <v>N/E</v>
      </c>
      <c r="X104" s="11" t="str">
        <f>IF(J104="N/E","N/E",J104*100/'Banca Comercial '!$BO104)</f>
        <v>N/E</v>
      </c>
      <c r="Y104" s="11" t="str">
        <f>IF(K104="N/E","N/E",K104*100/'Banca Comercial '!$BO104)</f>
        <v>N/E</v>
      </c>
      <c r="Z104" s="11" t="str">
        <f>IF(L104="N/E","N/E",L104*100/'Banca Comercial '!$BO104)</f>
        <v>N/E</v>
      </c>
      <c r="AA104" s="11" t="str">
        <f>IF(M104="N/E","N/E",M104*100/'Banca Comercial '!$BO104)</f>
        <v>N/E</v>
      </c>
    </row>
    <row r="105" spans="1:58" customFormat="1" hidden="1" x14ac:dyDescent="0.3">
      <c r="A105" s="31">
        <v>37226</v>
      </c>
      <c r="B105" s="11" t="s">
        <v>44</v>
      </c>
      <c r="C105" s="11" t="s">
        <v>44</v>
      </c>
      <c r="D105" s="11" t="s">
        <v>44</v>
      </c>
      <c r="E105" s="11">
        <v>6230000</v>
      </c>
      <c r="F105" s="11">
        <v>3528000</v>
      </c>
      <c r="G105" s="11" t="s">
        <v>44</v>
      </c>
      <c r="H105" s="11" t="s">
        <v>44</v>
      </c>
      <c r="I105" s="11" t="s">
        <v>44</v>
      </c>
      <c r="J105" s="11" t="s">
        <v>44</v>
      </c>
      <c r="K105" s="11" t="s">
        <v>44</v>
      </c>
      <c r="L105" s="11" t="s">
        <v>44</v>
      </c>
      <c r="M105" s="11" t="s">
        <v>44</v>
      </c>
      <c r="N105" s="53"/>
      <c r="O105" s="31">
        <v>37226</v>
      </c>
      <c r="P105" s="11" t="str">
        <f>IF(B105="N/E","N/E",B105*100/'Banca Comercial '!$BO105)</f>
        <v>N/E</v>
      </c>
      <c r="Q105" s="11" t="str">
        <f>IF(C105="N/E","N/E",C105*100/'Banca Comercial '!$BO105)</f>
        <v>N/E</v>
      </c>
      <c r="R105" s="11" t="str">
        <f>IF(D105="N/E","N/E",D105*100/'Banca Comercial '!$BO105)</f>
        <v>N/E</v>
      </c>
      <c r="S105" s="11">
        <f>IF(E105="N/E","N/E",E105*100/'Banca Comercial '!$BO105)</f>
        <v>13270352.737298034</v>
      </c>
      <c r="T105" s="11">
        <f>IF(F105="N/E","N/E",F105*100/'Banca Comercial '!$BO105)</f>
        <v>7514896.3815710219</v>
      </c>
      <c r="U105" s="11" t="str">
        <f>IF(G105="N/E","N/E",G105*100/'Banca Comercial '!$BO105)</f>
        <v>N/E</v>
      </c>
      <c r="V105" s="11" t="str">
        <f>IF(H105="N/E","N/E",H105*100/'Banca Comercial '!$BO105)</f>
        <v>N/E</v>
      </c>
      <c r="W105" s="11" t="str">
        <f>IF(I105="N/E","N/E",I105*100/'Banca Comercial '!$BO105)</f>
        <v>N/E</v>
      </c>
      <c r="X105" s="11" t="str">
        <f>IF(J105="N/E","N/E",J105*100/'Banca Comercial '!$BO105)</f>
        <v>N/E</v>
      </c>
      <c r="Y105" s="11" t="str">
        <f>IF(K105="N/E","N/E",K105*100/'Banca Comercial '!$BO105)</f>
        <v>N/E</v>
      </c>
      <c r="Z105" s="11" t="str">
        <f>IF(L105="N/E","N/E",L105*100/'Banca Comercial '!$BO105)</f>
        <v>N/E</v>
      </c>
      <c r="AA105" s="11" t="str">
        <f>IF(M105="N/E","N/E",M105*100/'Banca Comercial '!$BO105)</f>
        <v>N/E</v>
      </c>
    </row>
    <row r="106" spans="1:58" customFormat="1" hidden="1" x14ac:dyDescent="0.3">
      <c r="A106" s="32">
        <v>37257</v>
      </c>
      <c r="B106" s="11" t="s">
        <v>44</v>
      </c>
      <c r="C106" s="11" t="s">
        <v>44</v>
      </c>
      <c r="D106" s="11" t="s">
        <v>44</v>
      </c>
      <c r="E106" s="11">
        <v>6863000</v>
      </c>
      <c r="F106" s="11">
        <v>3344000</v>
      </c>
      <c r="G106" s="11" t="s">
        <v>44</v>
      </c>
      <c r="H106" s="11" t="s">
        <v>44</v>
      </c>
      <c r="I106" s="11" t="s">
        <v>44</v>
      </c>
      <c r="J106" s="11" t="s">
        <v>44</v>
      </c>
      <c r="K106" s="11" t="s">
        <v>44</v>
      </c>
      <c r="L106" s="11" t="s">
        <v>44</v>
      </c>
      <c r="M106" s="11" t="s">
        <v>44</v>
      </c>
      <c r="N106" s="53"/>
      <c r="O106" s="32">
        <v>37257</v>
      </c>
      <c r="P106" s="11" t="str">
        <f>IF(B106="N/E","N/E",B106*100/'Banca Comercial '!$BO106)</f>
        <v>N/E</v>
      </c>
      <c r="Q106" s="11" t="str">
        <f>IF(C106="N/E","N/E",C106*100/'Banca Comercial '!$BO106)</f>
        <v>N/E</v>
      </c>
      <c r="R106" s="11" t="str">
        <f>IF(D106="N/E","N/E",D106*100/'Banca Comercial '!$BO106)</f>
        <v>N/E</v>
      </c>
      <c r="S106" s="11">
        <f>IF(E106="N/E","N/E",E106*100/'Banca Comercial '!$BO106)</f>
        <v>14484975.502781192</v>
      </c>
      <c r="T106" s="11">
        <f>IF(F106="N/E","N/E",F106*100/'Banca Comercial '!$BO106)</f>
        <v>7057811.1731458995</v>
      </c>
      <c r="U106" s="11" t="str">
        <f>IF(G106="N/E","N/E",G106*100/'Banca Comercial '!$BO106)</f>
        <v>N/E</v>
      </c>
      <c r="V106" s="11" t="str">
        <f>IF(H106="N/E","N/E",H106*100/'Banca Comercial '!$BO106)</f>
        <v>N/E</v>
      </c>
      <c r="W106" s="11" t="str">
        <f>IF(I106="N/E","N/E",I106*100/'Banca Comercial '!$BO106)</f>
        <v>N/E</v>
      </c>
      <c r="X106" s="11" t="str">
        <f>IF(J106="N/E","N/E",J106*100/'Banca Comercial '!$BO106)</f>
        <v>N/E</v>
      </c>
      <c r="Y106" s="11" t="str">
        <f>IF(K106="N/E","N/E",K106*100/'Banca Comercial '!$BO106)</f>
        <v>N/E</v>
      </c>
      <c r="Z106" s="11" t="str">
        <f>IF(L106="N/E","N/E",L106*100/'Banca Comercial '!$BO106)</f>
        <v>N/E</v>
      </c>
      <c r="AA106" s="11" t="str">
        <f>IF(M106="N/E","N/E",M106*100/'Banca Comercial '!$BO106)</f>
        <v>N/E</v>
      </c>
    </row>
    <row r="107" spans="1:58" customFormat="1" hidden="1" x14ac:dyDescent="0.3">
      <c r="A107" s="33">
        <v>37288</v>
      </c>
      <c r="B107" s="11" t="s">
        <v>44</v>
      </c>
      <c r="C107" s="11" t="s">
        <v>44</v>
      </c>
      <c r="D107" s="11" t="s">
        <v>44</v>
      </c>
      <c r="E107" s="11">
        <v>6440000</v>
      </c>
      <c r="F107" s="11">
        <v>3364000</v>
      </c>
      <c r="G107" s="11" t="s">
        <v>44</v>
      </c>
      <c r="H107" s="11" t="s">
        <v>44</v>
      </c>
      <c r="I107" s="11" t="s">
        <v>44</v>
      </c>
      <c r="J107" s="11" t="s">
        <v>44</v>
      </c>
      <c r="K107" s="11" t="s">
        <v>44</v>
      </c>
      <c r="L107" s="11" t="s">
        <v>44</v>
      </c>
      <c r="M107" s="11" t="s">
        <v>44</v>
      </c>
      <c r="N107" s="53"/>
      <c r="O107" s="33">
        <v>37288</v>
      </c>
      <c r="P107" s="11" t="str">
        <f>IF(B107="N/E","N/E",B107*100/'Banca Comercial '!$BO107)</f>
        <v>N/E</v>
      </c>
      <c r="Q107" s="11" t="str">
        <f>IF(C107="N/E","N/E",C107*100/'Banca Comercial '!$BO107)</f>
        <v>N/E</v>
      </c>
      <c r="R107" s="11" t="str">
        <f>IF(D107="N/E","N/E",D107*100/'Banca Comercial '!$BO107)</f>
        <v>N/E</v>
      </c>
      <c r="S107" s="11">
        <f>IF(E107="N/E","N/E",E107*100/'Banca Comercial '!$BO107)</f>
        <v>13600939.691651389</v>
      </c>
      <c r="T107" s="11">
        <f>IF(F107="N/E","N/E",F107*100/'Banca Comercial '!$BO107)</f>
        <v>7104590.236446471</v>
      </c>
      <c r="U107" s="11" t="str">
        <f>IF(G107="N/E","N/E",G107*100/'Banca Comercial '!$BO107)</f>
        <v>N/E</v>
      </c>
      <c r="V107" s="11" t="str">
        <f>IF(H107="N/E","N/E",H107*100/'Banca Comercial '!$BO107)</f>
        <v>N/E</v>
      </c>
      <c r="W107" s="11" t="str">
        <f>IF(I107="N/E","N/E",I107*100/'Banca Comercial '!$BO107)</f>
        <v>N/E</v>
      </c>
      <c r="X107" s="11" t="str">
        <f>IF(J107="N/E","N/E",J107*100/'Banca Comercial '!$BO107)</f>
        <v>N/E</v>
      </c>
      <c r="Y107" s="11" t="str">
        <f>IF(K107="N/E","N/E",K107*100/'Banca Comercial '!$BO107)</f>
        <v>N/E</v>
      </c>
      <c r="Z107" s="11" t="str">
        <f>IF(L107="N/E","N/E",L107*100/'Banca Comercial '!$BO107)</f>
        <v>N/E</v>
      </c>
      <c r="AA107" s="11" t="str">
        <f>IF(M107="N/E","N/E",M107*100/'Banca Comercial '!$BO107)</f>
        <v>N/E</v>
      </c>
    </row>
    <row r="108" spans="1:58" customFormat="1" hidden="1" x14ac:dyDescent="0.3">
      <c r="A108" s="34">
        <v>37316</v>
      </c>
      <c r="B108" s="11" t="s">
        <v>44</v>
      </c>
      <c r="C108" s="11" t="s">
        <v>44</v>
      </c>
      <c r="D108" s="11" t="s">
        <v>44</v>
      </c>
      <c r="E108" s="11">
        <v>6880000</v>
      </c>
      <c r="F108" s="11">
        <v>3355000</v>
      </c>
      <c r="G108" s="11" t="s">
        <v>44</v>
      </c>
      <c r="H108" s="11" t="s">
        <v>44</v>
      </c>
      <c r="I108" s="11" t="s">
        <v>44</v>
      </c>
      <c r="J108" s="11" t="s">
        <v>44</v>
      </c>
      <c r="K108" s="11" t="s">
        <v>44</v>
      </c>
      <c r="L108" s="11" t="s">
        <v>44</v>
      </c>
      <c r="M108" s="11" t="s">
        <v>44</v>
      </c>
      <c r="N108" s="53"/>
      <c r="O108" s="34">
        <v>37316</v>
      </c>
      <c r="P108" s="11" t="str">
        <f>IF(B108="N/E","N/E",B108*100/'Banca Comercial '!$BO108)</f>
        <v>N/E</v>
      </c>
      <c r="Q108" s="11" t="str">
        <f>IF(C108="N/E","N/E",C108*100/'Banca Comercial '!$BO108)</f>
        <v>N/E</v>
      </c>
      <c r="R108" s="11" t="str">
        <f>IF(D108="N/E","N/E",D108*100/'Banca Comercial '!$BO108)</f>
        <v>N/E</v>
      </c>
      <c r="S108" s="11">
        <f>IF(E108="N/E","N/E",E108*100/'Banca Comercial '!$BO108)</f>
        <v>14456250.033738885</v>
      </c>
      <c r="T108" s="11">
        <f>IF(F108="N/E","N/E",F108*100/'Banca Comercial '!$BO108)</f>
        <v>7049523.0905805174</v>
      </c>
      <c r="U108" s="11" t="str">
        <f>IF(G108="N/E","N/E",G108*100/'Banca Comercial '!$BO108)</f>
        <v>N/E</v>
      </c>
      <c r="V108" s="11" t="str">
        <f>IF(H108="N/E","N/E",H108*100/'Banca Comercial '!$BO108)</f>
        <v>N/E</v>
      </c>
      <c r="W108" s="11" t="str">
        <f>IF(I108="N/E","N/E",I108*100/'Banca Comercial '!$BO108)</f>
        <v>N/E</v>
      </c>
      <c r="X108" s="11" t="str">
        <f>IF(J108="N/E","N/E",J108*100/'Banca Comercial '!$BO108)</f>
        <v>N/E</v>
      </c>
      <c r="Y108" s="11" t="str">
        <f>IF(K108="N/E","N/E",K108*100/'Banca Comercial '!$BO108)</f>
        <v>N/E</v>
      </c>
      <c r="Z108" s="11" t="str">
        <f>IF(L108="N/E","N/E",L108*100/'Banca Comercial '!$BO108)</f>
        <v>N/E</v>
      </c>
      <c r="AA108" s="11" t="str">
        <f>IF(M108="N/E","N/E",M108*100/'Banca Comercial '!$BO108)</f>
        <v>N/E</v>
      </c>
    </row>
    <row r="109" spans="1:58" customFormat="1" hidden="1" x14ac:dyDescent="0.3">
      <c r="A109" s="35">
        <v>37347</v>
      </c>
      <c r="B109" s="11" t="s">
        <v>44</v>
      </c>
      <c r="C109" s="11" t="s">
        <v>44</v>
      </c>
      <c r="D109" s="11" t="s">
        <v>44</v>
      </c>
      <c r="E109" s="11">
        <v>6877000</v>
      </c>
      <c r="F109" s="11">
        <v>3437000</v>
      </c>
      <c r="G109" s="11" t="s">
        <v>44</v>
      </c>
      <c r="H109" s="11" t="s">
        <v>44</v>
      </c>
      <c r="I109" s="11" t="s">
        <v>44</v>
      </c>
      <c r="J109" s="11" t="s">
        <v>44</v>
      </c>
      <c r="K109" s="11" t="s">
        <v>44</v>
      </c>
      <c r="L109" s="11" t="s">
        <v>44</v>
      </c>
      <c r="M109" s="11" t="s">
        <v>44</v>
      </c>
      <c r="N109" s="53"/>
      <c r="O109" s="35">
        <v>37347</v>
      </c>
      <c r="P109" s="11" t="str">
        <f>IF(B109="N/E","N/E",B109*100/'Banca Comercial '!$BO109)</f>
        <v>N/E</v>
      </c>
      <c r="Q109" s="11" t="str">
        <f>IF(C109="N/E","N/E",C109*100/'Banca Comercial '!$BO109)</f>
        <v>N/E</v>
      </c>
      <c r="R109" s="11" t="str">
        <f>IF(D109="N/E","N/E",D109*100/'Banca Comercial '!$BO109)</f>
        <v>N/E</v>
      </c>
      <c r="S109" s="11">
        <f>IF(E109="N/E","N/E",E109*100/'Banca Comercial '!$BO109)</f>
        <v>14371442.268777926</v>
      </c>
      <c r="T109" s="11">
        <f>IF(F109="N/E","N/E",F109*100/'Banca Comercial '!$BO109)</f>
        <v>7182586.4588904651</v>
      </c>
      <c r="U109" s="11" t="str">
        <f>IF(G109="N/E","N/E",G109*100/'Banca Comercial '!$BO109)</f>
        <v>N/E</v>
      </c>
      <c r="V109" s="11" t="str">
        <f>IF(H109="N/E","N/E",H109*100/'Banca Comercial '!$BO109)</f>
        <v>N/E</v>
      </c>
      <c r="W109" s="11" t="str">
        <f>IF(I109="N/E","N/E",I109*100/'Banca Comercial '!$BO109)</f>
        <v>N/E</v>
      </c>
      <c r="X109" s="11" t="str">
        <f>IF(J109="N/E","N/E",J109*100/'Banca Comercial '!$BO109)</f>
        <v>N/E</v>
      </c>
      <c r="Y109" s="11" t="str">
        <f>IF(K109="N/E","N/E",K109*100/'Banca Comercial '!$BO109)</f>
        <v>N/E</v>
      </c>
      <c r="Z109" s="11" t="str">
        <f>IF(L109="N/E","N/E",L109*100/'Banca Comercial '!$BO109)</f>
        <v>N/E</v>
      </c>
      <c r="AA109" s="11" t="str">
        <f>IF(M109="N/E","N/E",M109*100/'Banca Comercial '!$BO109)</f>
        <v>N/E</v>
      </c>
    </row>
    <row r="110" spans="1:58" customFormat="1" hidden="1" x14ac:dyDescent="0.3">
      <c r="A110" s="36">
        <v>37377</v>
      </c>
      <c r="B110" s="11" t="s">
        <v>44</v>
      </c>
      <c r="C110" s="11" t="s">
        <v>44</v>
      </c>
      <c r="D110" s="11" t="s">
        <v>44</v>
      </c>
      <c r="E110" s="11">
        <v>6819000</v>
      </c>
      <c r="F110" s="11">
        <v>3421000</v>
      </c>
      <c r="G110" s="11" t="s">
        <v>44</v>
      </c>
      <c r="H110" s="11" t="s">
        <v>44</v>
      </c>
      <c r="I110" s="11" t="s">
        <v>44</v>
      </c>
      <c r="J110" s="11" t="s">
        <v>44</v>
      </c>
      <c r="K110" s="11" t="s">
        <v>44</v>
      </c>
      <c r="L110" s="11" t="s">
        <v>44</v>
      </c>
      <c r="M110" s="11" t="s">
        <v>44</v>
      </c>
      <c r="N110" s="53"/>
      <c r="O110" s="36">
        <v>37377</v>
      </c>
      <c r="P110" s="11" t="str">
        <f>IF(B110="N/E","N/E",B110*100/'Banca Comercial '!$BO110)</f>
        <v>N/E</v>
      </c>
      <c r="Q110" s="11" t="str">
        <f>IF(C110="N/E","N/E",C110*100/'Banca Comercial '!$BO110)</f>
        <v>N/E</v>
      </c>
      <c r="R110" s="11" t="str">
        <f>IF(D110="N/E","N/E",D110*100/'Banca Comercial '!$BO110)</f>
        <v>N/E</v>
      </c>
      <c r="S110" s="11">
        <f>IF(E110="N/E","N/E",E110*100/'Banca Comercial '!$BO110)</f>
        <v>14221410.359242799</v>
      </c>
      <c r="T110" s="11">
        <f>IF(F110="N/E","N/E",F110*100/'Banca Comercial '!$BO110)</f>
        <v>7134689.0803592335</v>
      </c>
      <c r="U110" s="11" t="str">
        <f>IF(G110="N/E","N/E",G110*100/'Banca Comercial '!$BO110)</f>
        <v>N/E</v>
      </c>
      <c r="V110" s="11" t="str">
        <f>IF(H110="N/E","N/E",H110*100/'Banca Comercial '!$BO110)</f>
        <v>N/E</v>
      </c>
      <c r="W110" s="11" t="str">
        <f>IF(I110="N/E","N/E",I110*100/'Banca Comercial '!$BO110)</f>
        <v>N/E</v>
      </c>
      <c r="X110" s="11" t="str">
        <f>IF(J110="N/E","N/E",J110*100/'Banca Comercial '!$BO110)</f>
        <v>N/E</v>
      </c>
      <c r="Y110" s="11" t="str">
        <f>IF(K110="N/E","N/E",K110*100/'Banca Comercial '!$BO110)</f>
        <v>N/E</v>
      </c>
      <c r="Z110" s="11" t="str">
        <f>IF(L110="N/E","N/E",L110*100/'Banca Comercial '!$BO110)</f>
        <v>N/E</v>
      </c>
      <c r="AA110" s="11" t="str">
        <f>IF(M110="N/E","N/E",M110*100/'Banca Comercial '!$BO110)</f>
        <v>N/E</v>
      </c>
    </row>
    <row r="111" spans="1:58" customFormat="1" hidden="1" x14ac:dyDescent="0.3">
      <c r="A111" s="37">
        <v>37408</v>
      </c>
      <c r="B111" s="11" t="s">
        <v>44</v>
      </c>
      <c r="C111" s="11" t="s">
        <v>44</v>
      </c>
      <c r="D111" s="11" t="s">
        <v>44</v>
      </c>
      <c r="E111" s="11">
        <v>6832000</v>
      </c>
      <c r="F111" s="11">
        <v>3454000</v>
      </c>
      <c r="G111" s="11" t="s">
        <v>44</v>
      </c>
      <c r="H111" s="11" t="s">
        <v>44</v>
      </c>
      <c r="I111" s="11" t="s">
        <v>44</v>
      </c>
      <c r="J111" s="11" t="s">
        <v>44</v>
      </c>
      <c r="K111" s="11" t="s">
        <v>44</v>
      </c>
      <c r="L111" s="11" t="s">
        <v>44</v>
      </c>
      <c r="M111" s="11" t="s">
        <v>44</v>
      </c>
      <c r="N111" s="53"/>
      <c r="O111" s="37">
        <v>37408</v>
      </c>
      <c r="P111" s="11" t="str">
        <f>IF(B111="N/E","N/E",B111*100/'Banca Comercial '!$BO111)</f>
        <v>N/E</v>
      </c>
      <c r="Q111" s="11" t="str">
        <f>IF(C111="N/E","N/E",C111*100/'Banca Comercial '!$BO111)</f>
        <v>N/E</v>
      </c>
      <c r="R111" s="11" t="str">
        <f>IF(D111="N/E","N/E",D111*100/'Banca Comercial '!$BO111)</f>
        <v>N/E</v>
      </c>
      <c r="S111" s="11">
        <f>IF(E111="N/E","N/E",E111*100/'Banca Comercial '!$BO111)</f>
        <v>14179387.405412858</v>
      </c>
      <c r="T111" s="11">
        <f>IF(F111="N/E","N/E",F111*100/'Banca Comercial '!$BO111)</f>
        <v>7168560.3188372375</v>
      </c>
      <c r="U111" s="11" t="str">
        <f>IF(G111="N/E","N/E",G111*100/'Banca Comercial '!$BO111)</f>
        <v>N/E</v>
      </c>
      <c r="V111" s="11" t="str">
        <f>IF(H111="N/E","N/E",H111*100/'Banca Comercial '!$BO111)</f>
        <v>N/E</v>
      </c>
      <c r="W111" s="11" t="str">
        <f>IF(I111="N/E","N/E",I111*100/'Banca Comercial '!$BO111)</f>
        <v>N/E</v>
      </c>
      <c r="X111" s="11" t="str">
        <f>IF(J111="N/E","N/E",J111*100/'Banca Comercial '!$BO111)</f>
        <v>N/E</v>
      </c>
      <c r="Y111" s="11" t="str">
        <f>IF(K111="N/E","N/E",K111*100/'Banca Comercial '!$BO111)</f>
        <v>N/E</v>
      </c>
      <c r="Z111" s="11" t="str">
        <f>IF(L111="N/E","N/E",L111*100/'Banca Comercial '!$BO111)</f>
        <v>N/E</v>
      </c>
      <c r="AA111" s="11" t="str">
        <f>IF(M111="N/E","N/E",M111*100/'Banca Comercial '!$BO111)</f>
        <v>N/E</v>
      </c>
    </row>
    <row r="112" spans="1:58" customFormat="1" hidden="1" x14ac:dyDescent="0.3">
      <c r="A112" s="38">
        <v>37438</v>
      </c>
      <c r="B112" s="11" t="s">
        <v>44</v>
      </c>
      <c r="C112" s="11" t="s">
        <v>44</v>
      </c>
      <c r="D112" s="11" t="s">
        <v>44</v>
      </c>
      <c r="E112" s="11">
        <v>6913000</v>
      </c>
      <c r="F112" s="11">
        <v>3013000</v>
      </c>
      <c r="G112" s="11" t="s">
        <v>44</v>
      </c>
      <c r="H112" s="11" t="s">
        <v>44</v>
      </c>
      <c r="I112" s="11" t="s">
        <v>44</v>
      </c>
      <c r="J112" s="11" t="s">
        <v>44</v>
      </c>
      <c r="K112" s="11" t="s">
        <v>44</v>
      </c>
      <c r="L112" s="11" t="s">
        <v>44</v>
      </c>
      <c r="M112" s="11" t="s">
        <v>44</v>
      </c>
      <c r="N112" s="53"/>
      <c r="O112" s="38">
        <v>37438</v>
      </c>
      <c r="P112" s="11" t="str">
        <f>IF(B112="N/E","N/E",B112*100/'Banca Comercial '!$BO112)</f>
        <v>N/E</v>
      </c>
      <c r="Q112" s="11" t="str">
        <f>IF(C112="N/E","N/E",C112*100/'Banca Comercial '!$BO112)</f>
        <v>N/E</v>
      </c>
      <c r="R112" s="11" t="str">
        <f>IF(D112="N/E","N/E",D112*100/'Banca Comercial '!$BO112)</f>
        <v>N/E</v>
      </c>
      <c r="S112" s="11">
        <f>IF(E112="N/E","N/E",E112*100/'Banca Comercial '!$BO112)</f>
        <v>14306428.320326596</v>
      </c>
      <c r="T112" s="11">
        <f>IF(F112="N/E","N/E",F112*100/'Banca Comercial '!$BO112)</f>
        <v>6235392.5255524423</v>
      </c>
      <c r="U112" s="11" t="str">
        <f>IF(G112="N/E","N/E",G112*100/'Banca Comercial '!$BO112)</f>
        <v>N/E</v>
      </c>
      <c r="V112" s="11" t="str">
        <f>IF(H112="N/E","N/E",H112*100/'Banca Comercial '!$BO112)</f>
        <v>N/E</v>
      </c>
      <c r="W112" s="11" t="str">
        <f>IF(I112="N/E","N/E",I112*100/'Banca Comercial '!$BO112)</f>
        <v>N/E</v>
      </c>
      <c r="X112" s="11" t="str">
        <f>IF(J112="N/E","N/E",J112*100/'Banca Comercial '!$BO112)</f>
        <v>N/E</v>
      </c>
      <c r="Y112" s="11" t="str">
        <f>IF(K112="N/E","N/E",K112*100/'Banca Comercial '!$BO112)</f>
        <v>N/E</v>
      </c>
      <c r="Z112" s="11" t="str">
        <f>IF(L112="N/E","N/E",L112*100/'Banca Comercial '!$BO112)</f>
        <v>N/E</v>
      </c>
      <c r="AA112" s="11" t="str">
        <f>IF(M112="N/E","N/E",M112*100/'Banca Comercial '!$BO112)</f>
        <v>N/E</v>
      </c>
    </row>
    <row r="113" spans="1:27" customFormat="1" hidden="1" x14ac:dyDescent="0.3">
      <c r="A113" s="39">
        <v>37469</v>
      </c>
      <c r="B113" s="11" t="s">
        <v>44</v>
      </c>
      <c r="C113" s="11" t="s">
        <v>44</v>
      </c>
      <c r="D113" s="11" t="s">
        <v>44</v>
      </c>
      <c r="E113" s="11">
        <v>6983000</v>
      </c>
      <c r="F113" s="11">
        <v>3485000</v>
      </c>
      <c r="G113" s="11" t="s">
        <v>44</v>
      </c>
      <c r="H113" s="11" t="s">
        <v>44</v>
      </c>
      <c r="I113" s="11" t="s">
        <v>44</v>
      </c>
      <c r="J113" s="11" t="s">
        <v>44</v>
      </c>
      <c r="K113" s="11" t="s">
        <v>44</v>
      </c>
      <c r="L113" s="11" t="s">
        <v>44</v>
      </c>
      <c r="M113" s="11" t="s">
        <v>44</v>
      </c>
      <c r="N113" s="53"/>
      <c r="O113" s="39">
        <v>37469</v>
      </c>
      <c r="P113" s="11" t="str">
        <f>IF(B113="N/E","N/E",B113*100/'Banca Comercial '!$BO113)</f>
        <v>N/E</v>
      </c>
      <c r="Q113" s="11" t="str">
        <f>IF(C113="N/E","N/E",C113*100/'Banca Comercial '!$BO113)</f>
        <v>N/E</v>
      </c>
      <c r="R113" s="11" t="str">
        <f>IF(D113="N/E","N/E",D113*100/'Banca Comercial '!$BO113)</f>
        <v>N/E</v>
      </c>
      <c r="S113" s="11">
        <f>IF(E113="N/E","N/E",E113*100/'Banca Comercial '!$BO113)</f>
        <v>14396553.848350443</v>
      </c>
      <c r="T113" s="11">
        <f>IF(F113="N/E","N/E",F113*100/'Banca Comercial '!$BO113)</f>
        <v>7184876.1508665755</v>
      </c>
      <c r="U113" s="11" t="str">
        <f>IF(G113="N/E","N/E",G113*100/'Banca Comercial '!$BO113)</f>
        <v>N/E</v>
      </c>
      <c r="V113" s="11" t="str">
        <f>IF(H113="N/E","N/E",H113*100/'Banca Comercial '!$BO113)</f>
        <v>N/E</v>
      </c>
      <c r="W113" s="11" t="str">
        <f>IF(I113="N/E","N/E",I113*100/'Banca Comercial '!$BO113)</f>
        <v>N/E</v>
      </c>
      <c r="X113" s="11" t="str">
        <f>IF(J113="N/E","N/E",J113*100/'Banca Comercial '!$BO113)</f>
        <v>N/E</v>
      </c>
      <c r="Y113" s="11" t="str">
        <f>IF(K113="N/E","N/E",K113*100/'Banca Comercial '!$BO113)</f>
        <v>N/E</v>
      </c>
      <c r="Z113" s="11" t="str">
        <f>IF(L113="N/E","N/E",L113*100/'Banca Comercial '!$BO113)</f>
        <v>N/E</v>
      </c>
      <c r="AA113" s="11" t="str">
        <f>IF(M113="N/E","N/E",M113*100/'Banca Comercial '!$BO113)</f>
        <v>N/E</v>
      </c>
    </row>
    <row r="114" spans="1:27" customFormat="1" hidden="1" x14ac:dyDescent="0.3">
      <c r="A114" s="40">
        <v>37500</v>
      </c>
      <c r="B114" s="11" t="s">
        <v>44</v>
      </c>
      <c r="C114" s="11" t="s">
        <v>44</v>
      </c>
      <c r="D114" s="11" t="s">
        <v>44</v>
      </c>
      <c r="E114" s="11">
        <v>7022000</v>
      </c>
      <c r="F114" s="11">
        <v>3429000</v>
      </c>
      <c r="G114" s="11" t="s">
        <v>44</v>
      </c>
      <c r="H114" s="11" t="s">
        <v>44</v>
      </c>
      <c r="I114" s="11" t="s">
        <v>44</v>
      </c>
      <c r="J114" s="11" t="s">
        <v>44</v>
      </c>
      <c r="K114" s="11" t="s">
        <v>44</v>
      </c>
      <c r="L114" s="11" t="s">
        <v>44</v>
      </c>
      <c r="M114" s="11" t="s">
        <v>44</v>
      </c>
      <c r="N114" s="53"/>
      <c r="O114" s="40">
        <v>37500</v>
      </c>
      <c r="P114" s="11" t="str">
        <f>IF(B114="N/E","N/E",B114*100/'Banca Comercial '!$BO114)</f>
        <v>N/E</v>
      </c>
      <c r="Q114" s="11" t="str">
        <f>IF(C114="N/E","N/E",C114*100/'Banca Comercial '!$BO114)</f>
        <v>N/E</v>
      </c>
      <c r="R114" s="11" t="str">
        <f>IF(D114="N/E","N/E",D114*100/'Banca Comercial '!$BO114)</f>
        <v>N/E</v>
      </c>
      <c r="S114" s="11">
        <f>IF(E114="N/E","N/E",E114*100/'Banca Comercial '!$BO114)</f>
        <v>14390402.698226757</v>
      </c>
      <c r="T114" s="11">
        <f>IF(F114="N/E","N/E",F114*100/'Banca Comercial '!$BO114)</f>
        <v>7027156.2022528555</v>
      </c>
      <c r="U114" s="11" t="str">
        <f>IF(G114="N/E","N/E",G114*100/'Banca Comercial '!$BO114)</f>
        <v>N/E</v>
      </c>
      <c r="V114" s="11" t="str">
        <f>IF(H114="N/E","N/E",H114*100/'Banca Comercial '!$BO114)</f>
        <v>N/E</v>
      </c>
      <c r="W114" s="11" t="str">
        <f>IF(I114="N/E","N/E",I114*100/'Banca Comercial '!$BO114)</f>
        <v>N/E</v>
      </c>
      <c r="X114" s="11" t="str">
        <f>IF(J114="N/E","N/E",J114*100/'Banca Comercial '!$BO114)</f>
        <v>N/E</v>
      </c>
      <c r="Y114" s="11" t="str">
        <f>IF(K114="N/E","N/E",K114*100/'Banca Comercial '!$BO114)</f>
        <v>N/E</v>
      </c>
      <c r="Z114" s="11" t="str">
        <f>IF(L114="N/E","N/E",L114*100/'Banca Comercial '!$BO114)</f>
        <v>N/E</v>
      </c>
      <c r="AA114" s="11" t="str">
        <f>IF(M114="N/E","N/E",M114*100/'Banca Comercial '!$BO114)</f>
        <v>N/E</v>
      </c>
    </row>
    <row r="115" spans="1:27" customFormat="1" hidden="1" x14ac:dyDescent="0.3">
      <c r="A115" s="41">
        <v>37530</v>
      </c>
      <c r="B115" s="11" t="s">
        <v>44</v>
      </c>
      <c r="C115" s="11" t="s">
        <v>44</v>
      </c>
      <c r="D115" s="11" t="s">
        <v>44</v>
      </c>
      <c r="E115" s="11">
        <v>7026000</v>
      </c>
      <c r="F115" s="11">
        <v>3522000</v>
      </c>
      <c r="G115" s="11" t="s">
        <v>44</v>
      </c>
      <c r="H115" s="11" t="s">
        <v>44</v>
      </c>
      <c r="I115" s="11" t="s">
        <v>44</v>
      </c>
      <c r="J115" s="11" t="s">
        <v>44</v>
      </c>
      <c r="K115" s="11" t="s">
        <v>44</v>
      </c>
      <c r="L115" s="11" t="s">
        <v>44</v>
      </c>
      <c r="M115" s="11" t="s">
        <v>44</v>
      </c>
      <c r="N115" s="53"/>
      <c r="O115" s="41">
        <v>37530</v>
      </c>
      <c r="P115" s="11" t="str">
        <f>IF(B115="N/E","N/E",B115*100/'Banca Comercial '!$BO115)</f>
        <v>N/E</v>
      </c>
      <c r="Q115" s="11" t="str">
        <f>IF(C115="N/E","N/E",C115*100/'Banca Comercial '!$BO115)</f>
        <v>N/E</v>
      </c>
      <c r="R115" s="11" t="str">
        <f>IF(D115="N/E","N/E",D115*100/'Banca Comercial '!$BO115)</f>
        <v>N/E</v>
      </c>
      <c r="S115" s="11">
        <f>IF(E115="N/E","N/E",E115*100/'Banca Comercial '!$BO115)</f>
        <v>14335416.100222595</v>
      </c>
      <c r="T115" s="11">
        <f>IF(F115="N/E","N/E",F115*100/'Banca Comercial '!$BO115)</f>
        <v>7186071.0937921982</v>
      </c>
      <c r="U115" s="11" t="str">
        <f>IF(G115="N/E","N/E",G115*100/'Banca Comercial '!$BO115)</f>
        <v>N/E</v>
      </c>
      <c r="V115" s="11" t="str">
        <f>IF(H115="N/E","N/E",H115*100/'Banca Comercial '!$BO115)</f>
        <v>N/E</v>
      </c>
      <c r="W115" s="11" t="str">
        <f>IF(I115="N/E","N/E",I115*100/'Banca Comercial '!$BO115)</f>
        <v>N/E</v>
      </c>
      <c r="X115" s="11" t="str">
        <f>IF(J115="N/E","N/E",J115*100/'Banca Comercial '!$BO115)</f>
        <v>N/E</v>
      </c>
      <c r="Y115" s="11" t="str">
        <f>IF(K115="N/E","N/E",K115*100/'Banca Comercial '!$BO115)</f>
        <v>N/E</v>
      </c>
      <c r="Z115" s="11" t="str">
        <f>IF(L115="N/E","N/E",L115*100/'Banca Comercial '!$BO115)</f>
        <v>N/E</v>
      </c>
      <c r="AA115" s="11" t="str">
        <f>IF(M115="N/E","N/E",M115*100/'Banca Comercial '!$BO115)</f>
        <v>N/E</v>
      </c>
    </row>
    <row r="116" spans="1:27" customFormat="1" hidden="1" x14ac:dyDescent="0.3">
      <c r="A116" s="42">
        <v>37561</v>
      </c>
      <c r="B116" s="11" t="s">
        <v>44</v>
      </c>
      <c r="C116" s="11" t="s">
        <v>44</v>
      </c>
      <c r="D116" s="11" t="s">
        <v>44</v>
      </c>
      <c r="E116" s="11">
        <v>6166000</v>
      </c>
      <c r="F116" s="11">
        <v>4382000</v>
      </c>
      <c r="G116" s="11" t="s">
        <v>44</v>
      </c>
      <c r="H116" s="11" t="s">
        <v>44</v>
      </c>
      <c r="I116" s="11" t="s">
        <v>44</v>
      </c>
      <c r="J116" s="11" t="s">
        <v>44</v>
      </c>
      <c r="K116" s="11" t="s">
        <v>44</v>
      </c>
      <c r="L116" s="11" t="s">
        <v>44</v>
      </c>
      <c r="M116" s="11" t="s">
        <v>44</v>
      </c>
      <c r="N116" s="53"/>
      <c r="O116" s="42">
        <v>37561</v>
      </c>
      <c r="P116" s="11" t="str">
        <f>IF(B116="N/E","N/E",B116*100/'Banca Comercial '!$BO116)</f>
        <v>N/E</v>
      </c>
      <c r="Q116" s="11" t="str">
        <f>IF(C116="N/E","N/E",C116*100/'Banca Comercial '!$BO116)</f>
        <v>N/E</v>
      </c>
      <c r="R116" s="11" t="str">
        <f>IF(D116="N/E","N/E",D116*100/'Banca Comercial '!$BO116)</f>
        <v>N/E</v>
      </c>
      <c r="S116" s="11">
        <f>IF(E116="N/E","N/E",E116*100/'Banca Comercial '!$BO116)</f>
        <v>12479792.667806441</v>
      </c>
      <c r="T116" s="11">
        <f>IF(F116="N/E","N/E",F116*100/'Banca Comercial '!$BO116)</f>
        <v>8869032.025677558</v>
      </c>
      <c r="U116" s="11" t="str">
        <f>IF(G116="N/E","N/E",G116*100/'Banca Comercial '!$BO116)</f>
        <v>N/E</v>
      </c>
      <c r="V116" s="11" t="str">
        <f>IF(H116="N/E","N/E",H116*100/'Banca Comercial '!$BO116)</f>
        <v>N/E</v>
      </c>
      <c r="W116" s="11" t="str">
        <f>IF(I116="N/E","N/E",I116*100/'Banca Comercial '!$BO116)</f>
        <v>N/E</v>
      </c>
      <c r="X116" s="11" t="str">
        <f>IF(J116="N/E","N/E",J116*100/'Banca Comercial '!$BO116)</f>
        <v>N/E</v>
      </c>
      <c r="Y116" s="11" t="str">
        <f>IF(K116="N/E","N/E",K116*100/'Banca Comercial '!$BO116)</f>
        <v>N/E</v>
      </c>
      <c r="Z116" s="11" t="str">
        <f>IF(L116="N/E","N/E",L116*100/'Banca Comercial '!$BO116)</f>
        <v>N/E</v>
      </c>
      <c r="AA116" s="11" t="str">
        <f>IF(M116="N/E","N/E",M116*100/'Banca Comercial '!$BO116)</f>
        <v>N/E</v>
      </c>
    </row>
    <row r="117" spans="1:27" customFormat="1" hidden="1" x14ac:dyDescent="0.3">
      <c r="A117" s="31">
        <v>37591</v>
      </c>
      <c r="B117" s="11" t="s">
        <v>44</v>
      </c>
      <c r="C117" s="11" t="s">
        <v>44</v>
      </c>
      <c r="D117" s="11" t="s">
        <v>44</v>
      </c>
      <c r="E117" s="11">
        <v>6937000</v>
      </c>
      <c r="F117" s="11">
        <v>3575000</v>
      </c>
      <c r="G117" s="11" t="s">
        <v>44</v>
      </c>
      <c r="H117" s="11" t="s">
        <v>44</v>
      </c>
      <c r="I117" s="11" t="s">
        <v>44</v>
      </c>
      <c r="J117" s="11" t="s">
        <v>44</v>
      </c>
      <c r="K117" s="11" t="s">
        <v>44</v>
      </c>
      <c r="L117" s="11" t="s">
        <v>44</v>
      </c>
      <c r="M117" s="11" t="s">
        <v>44</v>
      </c>
      <c r="N117" s="53"/>
      <c r="O117" s="31">
        <v>37591</v>
      </c>
      <c r="P117" s="11" t="str">
        <f>IF(B117="N/E","N/E",B117*100/'Banca Comercial '!$BO117)</f>
        <v>N/E</v>
      </c>
      <c r="Q117" s="11" t="str">
        <f>IF(C117="N/E","N/E",C117*100/'Banca Comercial '!$BO117)</f>
        <v>N/E</v>
      </c>
      <c r="R117" s="11" t="str">
        <f>IF(D117="N/E","N/E",D117*100/'Banca Comercial '!$BO117)</f>
        <v>N/E</v>
      </c>
      <c r="S117" s="11">
        <f>IF(E117="N/E","N/E",E117*100/'Banca Comercial '!$BO117)</f>
        <v>13979420.156807559</v>
      </c>
      <c r="T117" s="11">
        <f>IF(F117="N/E","N/E",F117*100/'Banca Comercial '!$BO117)</f>
        <v>7204328.5369161051</v>
      </c>
      <c r="U117" s="11" t="str">
        <f>IF(G117="N/E","N/E",G117*100/'Banca Comercial '!$BO117)</f>
        <v>N/E</v>
      </c>
      <c r="V117" s="11" t="str">
        <f>IF(H117="N/E","N/E",H117*100/'Banca Comercial '!$BO117)</f>
        <v>N/E</v>
      </c>
      <c r="W117" s="11" t="str">
        <f>IF(I117="N/E","N/E",I117*100/'Banca Comercial '!$BO117)</f>
        <v>N/E</v>
      </c>
      <c r="X117" s="11" t="str">
        <f>IF(J117="N/E","N/E",J117*100/'Banca Comercial '!$BO117)</f>
        <v>N/E</v>
      </c>
      <c r="Y117" s="11" t="str">
        <f>IF(K117="N/E","N/E",K117*100/'Banca Comercial '!$BO117)</f>
        <v>N/E</v>
      </c>
      <c r="Z117" s="11" t="str">
        <f>IF(L117="N/E","N/E",L117*100/'Banca Comercial '!$BO117)</f>
        <v>N/E</v>
      </c>
      <c r="AA117" s="11" t="str">
        <f>IF(M117="N/E","N/E",M117*100/'Banca Comercial '!$BO117)</f>
        <v>N/E</v>
      </c>
    </row>
    <row r="118" spans="1:27" customFormat="1" hidden="1" x14ac:dyDescent="0.3">
      <c r="A118" s="32">
        <v>37622</v>
      </c>
      <c r="B118" s="11" t="s">
        <v>44</v>
      </c>
      <c r="C118" s="11" t="s">
        <v>44</v>
      </c>
      <c r="D118" s="11" t="s">
        <v>44</v>
      </c>
      <c r="E118" s="11">
        <v>7066000</v>
      </c>
      <c r="F118" s="11">
        <v>3593000</v>
      </c>
      <c r="G118" s="11" t="s">
        <v>44</v>
      </c>
      <c r="H118" s="11" t="s">
        <v>44</v>
      </c>
      <c r="I118" s="11" t="s">
        <v>44</v>
      </c>
      <c r="J118" s="11" t="s">
        <v>44</v>
      </c>
      <c r="K118" s="11" t="s">
        <v>44</v>
      </c>
      <c r="L118" s="11" t="s">
        <v>44</v>
      </c>
      <c r="M118" s="11" t="s">
        <v>44</v>
      </c>
      <c r="N118" s="53"/>
      <c r="O118" s="32">
        <v>37622</v>
      </c>
      <c r="P118" s="11" t="str">
        <f>IF(B118="N/E","N/E",B118*100/'Banca Comercial '!$BO118)</f>
        <v>N/E</v>
      </c>
      <c r="Q118" s="11" t="str">
        <f>IF(C118="N/E","N/E",C118*100/'Banca Comercial '!$BO118)</f>
        <v>N/E</v>
      </c>
      <c r="R118" s="11" t="str">
        <f>IF(D118="N/E","N/E",D118*100/'Banca Comercial '!$BO118)</f>
        <v>N/E</v>
      </c>
      <c r="S118" s="11">
        <f>IF(E118="N/E","N/E",E118*100/'Banca Comercial '!$BO118)</f>
        <v>14182048.121752046</v>
      </c>
      <c r="T118" s="11">
        <f>IF(F118="N/E","N/E",F118*100/'Banca Comercial '!$BO118)</f>
        <v>7211449.0378509909</v>
      </c>
      <c r="U118" s="11" t="str">
        <f>IF(G118="N/E","N/E",G118*100/'Banca Comercial '!$BO118)</f>
        <v>N/E</v>
      </c>
      <c r="V118" s="11" t="str">
        <f>IF(H118="N/E","N/E",H118*100/'Banca Comercial '!$BO118)</f>
        <v>N/E</v>
      </c>
      <c r="W118" s="11" t="str">
        <f>IF(I118="N/E","N/E",I118*100/'Banca Comercial '!$BO118)</f>
        <v>N/E</v>
      </c>
      <c r="X118" s="11" t="str">
        <f>IF(J118="N/E","N/E",J118*100/'Banca Comercial '!$BO118)</f>
        <v>N/E</v>
      </c>
      <c r="Y118" s="11" t="str">
        <f>IF(K118="N/E","N/E",K118*100/'Banca Comercial '!$BO118)</f>
        <v>N/E</v>
      </c>
      <c r="Z118" s="11" t="str">
        <f>IF(L118="N/E","N/E",L118*100/'Banca Comercial '!$BO118)</f>
        <v>N/E</v>
      </c>
      <c r="AA118" s="11" t="str">
        <f>IF(M118="N/E","N/E",M118*100/'Banca Comercial '!$BO118)</f>
        <v>N/E</v>
      </c>
    </row>
    <row r="119" spans="1:27" customFormat="1" hidden="1" x14ac:dyDescent="0.3">
      <c r="A119" s="33">
        <v>37653</v>
      </c>
      <c r="B119" s="11" t="s">
        <v>44</v>
      </c>
      <c r="C119" s="11" t="s">
        <v>44</v>
      </c>
      <c r="D119" s="11" t="s">
        <v>44</v>
      </c>
      <c r="E119" s="11">
        <v>7191000</v>
      </c>
      <c r="F119" s="11">
        <v>3594000</v>
      </c>
      <c r="G119" s="11" t="s">
        <v>44</v>
      </c>
      <c r="H119" s="11" t="s">
        <v>44</v>
      </c>
      <c r="I119" s="11" t="s">
        <v>44</v>
      </c>
      <c r="J119" s="11" t="s">
        <v>44</v>
      </c>
      <c r="K119" s="11" t="s">
        <v>44</v>
      </c>
      <c r="L119" s="11" t="s">
        <v>44</v>
      </c>
      <c r="M119" s="11" t="s">
        <v>44</v>
      </c>
      <c r="N119" s="53"/>
      <c r="O119" s="33">
        <v>37653</v>
      </c>
      <c r="P119" s="11" t="str">
        <f>IF(B119="N/E","N/E",B119*100/'Banca Comercial '!$BO119)</f>
        <v>N/E</v>
      </c>
      <c r="Q119" s="11" t="str">
        <f>IF(C119="N/E","N/E",C119*100/'Banca Comercial '!$BO119)</f>
        <v>N/E</v>
      </c>
      <c r="R119" s="11" t="str">
        <f>IF(D119="N/E","N/E",D119*100/'Banca Comercial '!$BO119)</f>
        <v>N/E</v>
      </c>
      <c r="S119" s="11">
        <f>IF(E119="N/E","N/E",E119*100/'Banca Comercial '!$BO119)</f>
        <v>14392953.274578016</v>
      </c>
      <c r="T119" s="11">
        <f>IF(F119="N/E","N/E",F119*100/'Banca Comercial '!$BO119)</f>
        <v>7193474.3525008187</v>
      </c>
      <c r="U119" s="11" t="str">
        <f>IF(G119="N/E","N/E",G119*100/'Banca Comercial '!$BO119)</f>
        <v>N/E</v>
      </c>
      <c r="V119" s="11" t="str">
        <f>IF(H119="N/E","N/E",H119*100/'Banca Comercial '!$BO119)</f>
        <v>N/E</v>
      </c>
      <c r="W119" s="11" t="str">
        <f>IF(I119="N/E","N/E",I119*100/'Banca Comercial '!$BO119)</f>
        <v>N/E</v>
      </c>
      <c r="X119" s="11" t="str">
        <f>IF(J119="N/E","N/E",J119*100/'Banca Comercial '!$BO119)</f>
        <v>N/E</v>
      </c>
      <c r="Y119" s="11" t="str">
        <f>IF(K119="N/E","N/E",K119*100/'Banca Comercial '!$BO119)</f>
        <v>N/E</v>
      </c>
      <c r="Z119" s="11" t="str">
        <f>IF(L119="N/E","N/E",L119*100/'Banca Comercial '!$BO119)</f>
        <v>N/E</v>
      </c>
      <c r="AA119" s="11" t="str">
        <f>IF(M119="N/E","N/E",M119*100/'Banca Comercial '!$BO119)</f>
        <v>N/E</v>
      </c>
    </row>
    <row r="120" spans="1:27" customFormat="1" hidden="1" x14ac:dyDescent="0.3">
      <c r="A120" s="34">
        <v>37681</v>
      </c>
      <c r="B120" s="11" t="s">
        <v>44</v>
      </c>
      <c r="C120" s="11" t="s">
        <v>44</v>
      </c>
      <c r="D120" s="11" t="s">
        <v>44</v>
      </c>
      <c r="E120" s="11">
        <v>7223000</v>
      </c>
      <c r="F120" s="11">
        <v>3597000</v>
      </c>
      <c r="G120" s="11" t="s">
        <v>44</v>
      </c>
      <c r="H120" s="11" t="s">
        <v>44</v>
      </c>
      <c r="I120" s="11" t="s">
        <v>44</v>
      </c>
      <c r="J120" s="11" t="s">
        <v>44</v>
      </c>
      <c r="K120" s="11" t="s">
        <v>44</v>
      </c>
      <c r="L120" s="11" t="s">
        <v>44</v>
      </c>
      <c r="M120" s="11" t="s">
        <v>44</v>
      </c>
      <c r="N120" s="53"/>
      <c r="O120" s="34">
        <v>37681</v>
      </c>
      <c r="P120" s="11" t="str">
        <f>IF(B120="N/E","N/E",B120*100/'Banca Comercial '!$BO120)</f>
        <v>N/E</v>
      </c>
      <c r="Q120" s="11" t="str">
        <f>IF(C120="N/E","N/E",C120*100/'Banca Comercial '!$BO120)</f>
        <v>N/E</v>
      </c>
      <c r="R120" s="11" t="str">
        <f>IF(D120="N/E","N/E",D120*100/'Banca Comercial '!$BO120)</f>
        <v>N/E</v>
      </c>
      <c r="S120" s="11">
        <f>IF(E120="N/E","N/E",E120*100/'Banca Comercial '!$BO120)</f>
        <v>14366317.287360637</v>
      </c>
      <c r="T120" s="11">
        <f>IF(F120="N/E","N/E",F120*100/'Banca Comercial '!$BO120)</f>
        <v>7154318.604822956</v>
      </c>
      <c r="U120" s="11" t="str">
        <f>IF(G120="N/E","N/E",G120*100/'Banca Comercial '!$BO120)</f>
        <v>N/E</v>
      </c>
      <c r="V120" s="11" t="str">
        <f>IF(H120="N/E","N/E",H120*100/'Banca Comercial '!$BO120)</f>
        <v>N/E</v>
      </c>
      <c r="W120" s="11" t="str">
        <f>IF(I120="N/E","N/E",I120*100/'Banca Comercial '!$BO120)</f>
        <v>N/E</v>
      </c>
      <c r="X120" s="11" t="str">
        <f>IF(J120="N/E","N/E",J120*100/'Banca Comercial '!$BO120)</f>
        <v>N/E</v>
      </c>
      <c r="Y120" s="11" t="str">
        <f>IF(K120="N/E","N/E",K120*100/'Banca Comercial '!$BO120)</f>
        <v>N/E</v>
      </c>
      <c r="Z120" s="11" t="str">
        <f>IF(L120="N/E","N/E",L120*100/'Banca Comercial '!$BO120)</f>
        <v>N/E</v>
      </c>
      <c r="AA120" s="11" t="str">
        <f>IF(M120="N/E","N/E",M120*100/'Banca Comercial '!$BO120)</f>
        <v>N/E</v>
      </c>
    </row>
    <row r="121" spans="1:27" customFormat="1" hidden="1" x14ac:dyDescent="0.3">
      <c r="A121" s="35">
        <v>37712</v>
      </c>
      <c r="B121" s="11" t="s">
        <v>44</v>
      </c>
      <c r="C121" s="11" t="s">
        <v>44</v>
      </c>
      <c r="D121" s="11" t="s">
        <v>44</v>
      </c>
      <c r="E121" s="11">
        <v>6785000</v>
      </c>
      <c r="F121" s="11">
        <v>4029000</v>
      </c>
      <c r="G121" s="11" t="s">
        <v>44</v>
      </c>
      <c r="H121" s="11" t="s">
        <v>44</v>
      </c>
      <c r="I121" s="11" t="s">
        <v>44</v>
      </c>
      <c r="J121" s="11" t="s">
        <v>44</v>
      </c>
      <c r="K121" s="11" t="s">
        <v>44</v>
      </c>
      <c r="L121" s="11" t="s">
        <v>44</v>
      </c>
      <c r="M121" s="11" t="s">
        <v>44</v>
      </c>
      <c r="N121" s="53"/>
      <c r="O121" s="35">
        <v>37712</v>
      </c>
      <c r="P121" s="11" t="str">
        <f>IF(B121="N/E","N/E",B121*100/'Banca Comercial '!$BO121)</f>
        <v>N/E</v>
      </c>
      <c r="Q121" s="11" t="str">
        <f>IF(C121="N/E","N/E",C121*100/'Banca Comercial '!$BO121)</f>
        <v>N/E</v>
      </c>
      <c r="R121" s="11" t="str">
        <f>IF(D121="N/E","N/E",D121*100/'Banca Comercial '!$BO121)</f>
        <v>N/E</v>
      </c>
      <c r="S121" s="11">
        <f>IF(E121="N/E","N/E",E121*100/'Banca Comercial '!$BO121)</f>
        <v>13472148.784965806</v>
      </c>
      <c r="T121" s="11">
        <f>IF(F121="N/E","N/E",F121*100/'Banca Comercial '!$BO121)</f>
        <v>7999894.9822589876</v>
      </c>
      <c r="U121" s="11" t="str">
        <f>IF(G121="N/E","N/E",G121*100/'Banca Comercial '!$BO121)</f>
        <v>N/E</v>
      </c>
      <c r="V121" s="11" t="str">
        <f>IF(H121="N/E","N/E",H121*100/'Banca Comercial '!$BO121)</f>
        <v>N/E</v>
      </c>
      <c r="W121" s="11" t="str">
        <f>IF(I121="N/E","N/E",I121*100/'Banca Comercial '!$BO121)</f>
        <v>N/E</v>
      </c>
      <c r="X121" s="11" t="str">
        <f>IF(J121="N/E","N/E",J121*100/'Banca Comercial '!$BO121)</f>
        <v>N/E</v>
      </c>
      <c r="Y121" s="11" t="str">
        <f>IF(K121="N/E","N/E",K121*100/'Banca Comercial '!$BO121)</f>
        <v>N/E</v>
      </c>
      <c r="Z121" s="11" t="str">
        <f>IF(L121="N/E","N/E",L121*100/'Banca Comercial '!$BO121)</f>
        <v>N/E</v>
      </c>
      <c r="AA121" s="11" t="str">
        <f>IF(M121="N/E","N/E",M121*100/'Banca Comercial '!$BO121)</f>
        <v>N/E</v>
      </c>
    </row>
    <row r="122" spans="1:27" customFormat="1" hidden="1" x14ac:dyDescent="0.3">
      <c r="A122" s="36">
        <v>37742</v>
      </c>
      <c r="B122" s="11" t="s">
        <v>44</v>
      </c>
      <c r="C122" s="11" t="s">
        <v>44</v>
      </c>
      <c r="D122" s="11" t="s">
        <v>44</v>
      </c>
      <c r="E122" s="11">
        <v>6807000</v>
      </c>
      <c r="F122" s="11">
        <v>3739000</v>
      </c>
      <c r="G122" s="11" t="s">
        <v>44</v>
      </c>
      <c r="H122" s="11" t="s">
        <v>44</v>
      </c>
      <c r="I122" s="11" t="s">
        <v>44</v>
      </c>
      <c r="J122" s="11" t="s">
        <v>44</v>
      </c>
      <c r="K122" s="11" t="s">
        <v>44</v>
      </c>
      <c r="L122" s="11" t="s">
        <v>44</v>
      </c>
      <c r="M122" s="11" t="s">
        <v>44</v>
      </c>
      <c r="N122" s="53"/>
      <c r="O122" s="36">
        <v>37742</v>
      </c>
      <c r="P122" s="11" t="str">
        <f>IF(B122="N/E","N/E",B122*100/'Banca Comercial '!$BO122)</f>
        <v>N/E</v>
      </c>
      <c r="Q122" s="11" t="str">
        <f>IF(C122="N/E","N/E",C122*100/'Banca Comercial '!$BO122)</f>
        <v>N/E</v>
      </c>
      <c r="R122" s="11" t="str">
        <f>IF(D122="N/E","N/E",D122*100/'Banca Comercial '!$BO122)</f>
        <v>N/E</v>
      </c>
      <c r="S122" s="11">
        <f>IF(E122="N/E","N/E",E122*100/'Banca Comercial '!$BO122)</f>
        <v>13559584.955171984</v>
      </c>
      <c r="T122" s="11">
        <f>IF(F122="N/E","N/E",F122*100/'Banca Comercial '!$BO122)</f>
        <v>7448110.4961639559</v>
      </c>
      <c r="U122" s="11" t="str">
        <f>IF(G122="N/E","N/E",G122*100/'Banca Comercial '!$BO122)</f>
        <v>N/E</v>
      </c>
      <c r="V122" s="11" t="str">
        <f>IF(H122="N/E","N/E",H122*100/'Banca Comercial '!$BO122)</f>
        <v>N/E</v>
      </c>
      <c r="W122" s="11" t="str">
        <f>IF(I122="N/E","N/E",I122*100/'Banca Comercial '!$BO122)</f>
        <v>N/E</v>
      </c>
      <c r="X122" s="11" t="str">
        <f>IF(J122="N/E","N/E",J122*100/'Banca Comercial '!$BO122)</f>
        <v>N/E</v>
      </c>
      <c r="Y122" s="11" t="str">
        <f>IF(K122="N/E","N/E",K122*100/'Banca Comercial '!$BO122)</f>
        <v>N/E</v>
      </c>
      <c r="Z122" s="11" t="str">
        <f>IF(L122="N/E","N/E",L122*100/'Banca Comercial '!$BO122)</f>
        <v>N/E</v>
      </c>
      <c r="AA122" s="11" t="str">
        <f>IF(M122="N/E","N/E",M122*100/'Banca Comercial '!$BO122)</f>
        <v>N/E</v>
      </c>
    </row>
    <row r="123" spans="1:27" customFormat="1" hidden="1" x14ac:dyDescent="0.3">
      <c r="A123" s="37">
        <v>37773</v>
      </c>
      <c r="B123" s="11" t="s">
        <v>44</v>
      </c>
      <c r="C123" s="11" t="s">
        <v>44</v>
      </c>
      <c r="D123" s="11" t="s">
        <v>44</v>
      </c>
      <c r="E123" s="11">
        <v>6844000</v>
      </c>
      <c r="F123" s="11">
        <v>2632000</v>
      </c>
      <c r="G123" s="11" t="s">
        <v>44</v>
      </c>
      <c r="H123" s="11" t="s">
        <v>44</v>
      </c>
      <c r="I123" s="11" t="s">
        <v>44</v>
      </c>
      <c r="J123" s="11" t="s">
        <v>44</v>
      </c>
      <c r="K123" s="11" t="s">
        <v>44</v>
      </c>
      <c r="L123" s="11" t="s">
        <v>44</v>
      </c>
      <c r="M123" s="11" t="s">
        <v>44</v>
      </c>
      <c r="N123" s="53"/>
      <c r="O123" s="37">
        <v>37773</v>
      </c>
      <c r="P123" s="11" t="str">
        <f>IF(B123="N/E","N/E",B123*100/'Banca Comercial '!$BO123)</f>
        <v>N/E</v>
      </c>
      <c r="Q123" s="11" t="str">
        <f>IF(C123="N/E","N/E",C123*100/'Banca Comercial '!$BO123)</f>
        <v>N/E</v>
      </c>
      <c r="R123" s="11" t="str">
        <f>IF(D123="N/E","N/E",D123*100/'Banca Comercial '!$BO123)</f>
        <v>N/E</v>
      </c>
      <c r="S123" s="11">
        <f>IF(E123="N/E","N/E",E123*100/'Banca Comercial '!$BO123)</f>
        <v>13622036.02282474</v>
      </c>
      <c r="T123" s="11">
        <f>IF(F123="N/E","N/E",F123*100/'Banca Comercial '!$BO123)</f>
        <v>5238632.2051541079</v>
      </c>
      <c r="U123" s="11" t="str">
        <f>IF(G123="N/E","N/E",G123*100/'Banca Comercial '!$BO123)</f>
        <v>N/E</v>
      </c>
      <c r="V123" s="11" t="str">
        <f>IF(H123="N/E","N/E",H123*100/'Banca Comercial '!$BO123)</f>
        <v>N/E</v>
      </c>
      <c r="W123" s="11" t="str">
        <f>IF(I123="N/E","N/E",I123*100/'Banca Comercial '!$BO123)</f>
        <v>N/E</v>
      </c>
      <c r="X123" s="11" t="str">
        <f>IF(J123="N/E","N/E",J123*100/'Banca Comercial '!$BO123)</f>
        <v>N/E</v>
      </c>
      <c r="Y123" s="11" t="str">
        <f>IF(K123="N/E","N/E",K123*100/'Banca Comercial '!$BO123)</f>
        <v>N/E</v>
      </c>
      <c r="Z123" s="11" t="str">
        <f>IF(L123="N/E","N/E",L123*100/'Banca Comercial '!$BO123)</f>
        <v>N/E</v>
      </c>
      <c r="AA123" s="11" t="str">
        <f>IF(M123="N/E","N/E",M123*100/'Banca Comercial '!$BO123)</f>
        <v>N/E</v>
      </c>
    </row>
    <row r="124" spans="1:27" customFormat="1" hidden="1" x14ac:dyDescent="0.3">
      <c r="A124" s="38">
        <v>37803</v>
      </c>
      <c r="B124" s="11" t="s">
        <v>44</v>
      </c>
      <c r="C124" s="11" t="s">
        <v>44</v>
      </c>
      <c r="D124" s="11" t="s">
        <v>44</v>
      </c>
      <c r="E124" s="11">
        <v>6605000</v>
      </c>
      <c r="F124" s="11">
        <v>2821000</v>
      </c>
      <c r="G124" s="11" t="s">
        <v>44</v>
      </c>
      <c r="H124" s="11" t="s">
        <v>44</v>
      </c>
      <c r="I124" s="11" t="s">
        <v>44</v>
      </c>
      <c r="J124" s="11" t="s">
        <v>44</v>
      </c>
      <c r="K124" s="11" t="s">
        <v>44</v>
      </c>
      <c r="L124" s="11" t="s">
        <v>44</v>
      </c>
      <c r="M124" s="11" t="s">
        <v>44</v>
      </c>
      <c r="N124" s="53"/>
      <c r="O124" s="38">
        <v>37803</v>
      </c>
      <c r="P124" s="11" t="str">
        <f>IF(B124="N/E","N/E",B124*100/'Banca Comercial '!$BO124)</f>
        <v>N/E</v>
      </c>
      <c r="Q124" s="11" t="str">
        <f>IF(C124="N/E","N/E",C124*100/'Banca Comercial '!$BO124)</f>
        <v>N/E</v>
      </c>
      <c r="R124" s="11" t="str">
        <f>IF(D124="N/E","N/E",D124*100/'Banca Comercial '!$BO124)</f>
        <v>N/E</v>
      </c>
      <c r="S124" s="11">
        <f>IF(E124="N/E","N/E",E124*100/'Banca Comercial '!$BO124)</f>
        <v>13127313.929672316</v>
      </c>
      <c r="T124" s="11">
        <f>IF(F124="N/E","N/E",F124*100/'Banca Comercial '!$BO124)</f>
        <v>5606684.7230288573</v>
      </c>
      <c r="U124" s="11" t="str">
        <f>IF(G124="N/E","N/E",G124*100/'Banca Comercial '!$BO124)</f>
        <v>N/E</v>
      </c>
      <c r="V124" s="11" t="str">
        <f>IF(H124="N/E","N/E",H124*100/'Banca Comercial '!$BO124)</f>
        <v>N/E</v>
      </c>
      <c r="W124" s="11" t="str">
        <f>IF(I124="N/E","N/E",I124*100/'Banca Comercial '!$BO124)</f>
        <v>N/E</v>
      </c>
      <c r="X124" s="11" t="str">
        <f>IF(J124="N/E","N/E",J124*100/'Banca Comercial '!$BO124)</f>
        <v>N/E</v>
      </c>
      <c r="Y124" s="11" t="str">
        <f>IF(K124="N/E","N/E",K124*100/'Banca Comercial '!$BO124)</f>
        <v>N/E</v>
      </c>
      <c r="Z124" s="11" t="str">
        <f>IF(L124="N/E","N/E",L124*100/'Banca Comercial '!$BO124)</f>
        <v>N/E</v>
      </c>
      <c r="AA124" s="11" t="str">
        <f>IF(M124="N/E","N/E",M124*100/'Banca Comercial '!$BO124)</f>
        <v>N/E</v>
      </c>
    </row>
    <row r="125" spans="1:27" customFormat="1" hidden="1" x14ac:dyDescent="0.3">
      <c r="A125" s="39">
        <v>37834</v>
      </c>
      <c r="B125" s="11" t="s">
        <v>44</v>
      </c>
      <c r="C125" s="11" t="s">
        <v>44</v>
      </c>
      <c r="D125" s="11" t="s">
        <v>44</v>
      </c>
      <c r="E125" s="11">
        <v>6395000</v>
      </c>
      <c r="F125" s="11">
        <v>2841000</v>
      </c>
      <c r="G125" s="11" t="s">
        <v>44</v>
      </c>
      <c r="H125" s="11" t="s">
        <v>44</v>
      </c>
      <c r="I125" s="11" t="s">
        <v>44</v>
      </c>
      <c r="J125" s="11" t="s">
        <v>44</v>
      </c>
      <c r="K125" s="11" t="s">
        <v>44</v>
      </c>
      <c r="L125" s="11" t="s">
        <v>44</v>
      </c>
      <c r="M125" s="11" t="s">
        <v>44</v>
      </c>
      <c r="N125" s="53"/>
      <c r="O125" s="39">
        <v>37834</v>
      </c>
      <c r="P125" s="11" t="str">
        <f>IF(B125="N/E","N/E",B125*100/'Banca Comercial '!$BO125)</f>
        <v>N/E</v>
      </c>
      <c r="Q125" s="11" t="str">
        <f>IF(C125="N/E","N/E",C125*100/'Banca Comercial '!$BO125)</f>
        <v>N/E</v>
      </c>
      <c r="R125" s="11" t="str">
        <f>IF(D125="N/E","N/E",D125*100/'Banca Comercial '!$BO125)</f>
        <v>N/E</v>
      </c>
      <c r="S125" s="11">
        <f>IF(E125="N/E","N/E",E125*100/'Banca Comercial '!$BO125)</f>
        <v>12671929.184814151</v>
      </c>
      <c r="T125" s="11">
        <f>IF(F125="N/E","N/E",F125*100/'Banca Comercial '!$BO125)</f>
        <v>5629546.6480151694</v>
      </c>
      <c r="U125" s="11" t="str">
        <f>IF(G125="N/E","N/E",G125*100/'Banca Comercial '!$BO125)</f>
        <v>N/E</v>
      </c>
      <c r="V125" s="11" t="str">
        <f>IF(H125="N/E","N/E",H125*100/'Banca Comercial '!$BO125)</f>
        <v>N/E</v>
      </c>
      <c r="W125" s="11" t="str">
        <f>IF(I125="N/E","N/E",I125*100/'Banca Comercial '!$BO125)</f>
        <v>N/E</v>
      </c>
      <c r="X125" s="11" t="str">
        <f>IF(J125="N/E","N/E",J125*100/'Banca Comercial '!$BO125)</f>
        <v>N/E</v>
      </c>
      <c r="Y125" s="11" t="str">
        <f>IF(K125="N/E","N/E",K125*100/'Banca Comercial '!$BO125)</f>
        <v>N/E</v>
      </c>
      <c r="Z125" s="11" t="str">
        <f>IF(L125="N/E","N/E",L125*100/'Banca Comercial '!$BO125)</f>
        <v>N/E</v>
      </c>
      <c r="AA125" s="11" t="str">
        <f>IF(M125="N/E","N/E",M125*100/'Banca Comercial '!$BO125)</f>
        <v>N/E</v>
      </c>
    </row>
    <row r="126" spans="1:27" customFormat="1" hidden="1" x14ac:dyDescent="0.3">
      <c r="A126" s="40">
        <v>37865</v>
      </c>
      <c r="B126" s="11" t="s">
        <v>44</v>
      </c>
      <c r="C126" s="11" t="s">
        <v>44</v>
      </c>
      <c r="D126" s="11" t="s">
        <v>44</v>
      </c>
      <c r="E126" s="11">
        <v>5347000</v>
      </c>
      <c r="F126" s="11">
        <v>2887000</v>
      </c>
      <c r="G126" s="11" t="s">
        <v>44</v>
      </c>
      <c r="H126" s="11" t="s">
        <v>44</v>
      </c>
      <c r="I126" s="11" t="s">
        <v>44</v>
      </c>
      <c r="J126" s="11" t="s">
        <v>44</v>
      </c>
      <c r="K126" s="11" t="s">
        <v>44</v>
      </c>
      <c r="L126" s="11" t="s">
        <v>44</v>
      </c>
      <c r="M126" s="11" t="s">
        <v>44</v>
      </c>
      <c r="N126" s="53"/>
      <c r="O126" s="40">
        <v>37865</v>
      </c>
      <c r="P126" s="11" t="str">
        <f>IF(B126="N/E","N/E",B126*100/'Banca Comercial '!$BO126)</f>
        <v>N/E</v>
      </c>
      <c r="Q126" s="11" t="str">
        <f>IF(C126="N/E","N/E",C126*100/'Banca Comercial '!$BO126)</f>
        <v>N/E</v>
      </c>
      <c r="R126" s="11" t="str">
        <f>IF(D126="N/E","N/E",D126*100/'Banca Comercial '!$BO126)</f>
        <v>N/E</v>
      </c>
      <c r="S126" s="11">
        <f>IF(E126="N/E","N/E",E126*100/'Banca Comercial '!$BO126)</f>
        <v>10532577.345091347</v>
      </c>
      <c r="T126" s="11">
        <f>IF(F126="N/E","N/E",F126*100/'Banca Comercial '!$BO126)</f>
        <v>5686843.2383165741</v>
      </c>
      <c r="U126" s="11" t="str">
        <f>IF(G126="N/E","N/E",G126*100/'Banca Comercial '!$BO126)</f>
        <v>N/E</v>
      </c>
      <c r="V126" s="11" t="str">
        <f>IF(H126="N/E","N/E",H126*100/'Banca Comercial '!$BO126)</f>
        <v>N/E</v>
      </c>
      <c r="W126" s="11" t="str">
        <f>IF(I126="N/E","N/E",I126*100/'Banca Comercial '!$BO126)</f>
        <v>N/E</v>
      </c>
      <c r="X126" s="11" t="str">
        <f>IF(J126="N/E","N/E",J126*100/'Banca Comercial '!$BO126)</f>
        <v>N/E</v>
      </c>
      <c r="Y126" s="11" t="str">
        <f>IF(K126="N/E","N/E",K126*100/'Banca Comercial '!$BO126)</f>
        <v>N/E</v>
      </c>
      <c r="Z126" s="11" t="str">
        <f>IF(L126="N/E","N/E",L126*100/'Banca Comercial '!$BO126)</f>
        <v>N/E</v>
      </c>
      <c r="AA126" s="11" t="str">
        <f>IF(M126="N/E","N/E",M126*100/'Banca Comercial '!$BO126)</f>
        <v>N/E</v>
      </c>
    </row>
    <row r="127" spans="1:27" customFormat="1" hidden="1" x14ac:dyDescent="0.3">
      <c r="A127" s="41">
        <v>37895</v>
      </c>
      <c r="B127" s="11" t="s">
        <v>44</v>
      </c>
      <c r="C127" s="11" t="s">
        <v>44</v>
      </c>
      <c r="D127" s="11" t="s">
        <v>44</v>
      </c>
      <c r="E127" s="11">
        <v>5293000</v>
      </c>
      <c r="F127" s="11">
        <v>2903000</v>
      </c>
      <c r="G127" s="11" t="s">
        <v>44</v>
      </c>
      <c r="H127" s="11" t="s">
        <v>44</v>
      </c>
      <c r="I127" s="11" t="s">
        <v>44</v>
      </c>
      <c r="J127" s="11" t="s">
        <v>44</v>
      </c>
      <c r="K127" s="11" t="s">
        <v>44</v>
      </c>
      <c r="L127" s="11" t="s">
        <v>44</v>
      </c>
      <c r="M127" s="11" t="s">
        <v>44</v>
      </c>
      <c r="N127" s="53"/>
      <c r="O127" s="41">
        <v>37895</v>
      </c>
      <c r="P127" s="11" t="str">
        <f>IF(B127="N/E","N/E",B127*100/'Banca Comercial '!$BO127)</f>
        <v>N/E</v>
      </c>
      <c r="Q127" s="11" t="str">
        <f>IF(C127="N/E","N/E",C127*100/'Banca Comercial '!$BO127)</f>
        <v>N/E</v>
      </c>
      <c r="R127" s="11" t="str">
        <f>IF(D127="N/E","N/E",D127*100/'Banca Comercial '!$BO127)</f>
        <v>N/E</v>
      </c>
      <c r="S127" s="11">
        <f>IF(E127="N/E","N/E",E127*100/'Banca Comercial '!$BO127)</f>
        <v>10388118.668190939</v>
      </c>
      <c r="T127" s="11">
        <f>IF(F127="N/E","N/E",F127*100/'Banca Comercial '!$BO127)</f>
        <v>5697469.9591457201</v>
      </c>
      <c r="U127" s="11" t="str">
        <f>IF(G127="N/E","N/E",G127*100/'Banca Comercial '!$BO127)</f>
        <v>N/E</v>
      </c>
      <c r="V127" s="11" t="str">
        <f>IF(H127="N/E","N/E",H127*100/'Banca Comercial '!$BO127)</f>
        <v>N/E</v>
      </c>
      <c r="W127" s="11" t="str">
        <f>IF(I127="N/E","N/E",I127*100/'Banca Comercial '!$BO127)</f>
        <v>N/E</v>
      </c>
      <c r="X127" s="11" t="str">
        <f>IF(J127="N/E","N/E",J127*100/'Banca Comercial '!$BO127)</f>
        <v>N/E</v>
      </c>
      <c r="Y127" s="11" t="str">
        <f>IF(K127="N/E","N/E",K127*100/'Banca Comercial '!$BO127)</f>
        <v>N/E</v>
      </c>
      <c r="Z127" s="11" t="str">
        <f>IF(L127="N/E","N/E",L127*100/'Banca Comercial '!$BO127)</f>
        <v>N/E</v>
      </c>
      <c r="AA127" s="11" t="str">
        <f>IF(M127="N/E","N/E",M127*100/'Banca Comercial '!$BO127)</f>
        <v>N/E</v>
      </c>
    </row>
    <row r="128" spans="1:27" customFormat="1" hidden="1" x14ac:dyDescent="0.3">
      <c r="A128" s="42">
        <v>37926</v>
      </c>
      <c r="B128" s="11" t="s">
        <v>44</v>
      </c>
      <c r="C128" s="11" t="s">
        <v>44</v>
      </c>
      <c r="D128" s="11" t="s">
        <v>44</v>
      </c>
      <c r="E128" s="11">
        <v>6125000</v>
      </c>
      <c r="F128" s="11">
        <v>3033000</v>
      </c>
      <c r="G128" s="11" t="s">
        <v>44</v>
      </c>
      <c r="H128" s="11" t="s">
        <v>44</v>
      </c>
      <c r="I128" s="11" t="s">
        <v>44</v>
      </c>
      <c r="J128" s="11" t="s">
        <v>44</v>
      </c>
      <c r="K128" s="11" t="s">
        <v>44</v>
      </c>
      <c r="L128" s="11" t="s">
        <v>44</v>
      </c>
      <c r="M128" s="11" t="s">
        <v>44</v>
      </c>
      <c r="N128" s="53"/>
      <c r="O128" s="42">
        <v>37926</v>
      </c>
      <c r="P128" s="11" t="str">
        <f>IF(B128="N/E","N/E",B128*100/'Banca Comercial '!$BO128)</f>
        <v>N/E</v>
      </c>
      <c r="Q128" s="11" t="str">
        <f>IF(C128="N/E","N/E",C128*100/'Banca Comercial '!$BO128)</f>
        <v>N/E</v>
      </c>
      <c r="R128" s="11" t="str">
        <f>IF(D128="N/E","N/E",D128*100/'Banca Comercial '!$BO128)</f>
        <v>N/E</v>
      </c>
      <c r="S128" s="11">
        <f>IF(E128="N/E","N/E",E128*100/'Banca Comercial '!$BO128)</f>
        <v>11922059.143425573</v>
      </c>
      <c r="T128" s="11">
        <f>IF(F128="N/E","N/E",F128*100/'Banca Comercial '!$BO128)</f>
        <v>5903609.0419607777</v>
      </c>
      <c r="U128" s="11" t="str">
        <f>IF(G128="N/E","N/E",G128*100/'Banca Comercial '!$BO128)</f>
        <v>N/E</v>
      </c>
      <c r="V128" s="11" t="str">
        <f>IF(H128="N/E","N/E",H128*100/'Banca Comercial '!$BO128)</f>
        <v>N/E</v>
      </c>
      <c r="W128" s="11" t="str">
        <f>IF(I128="N/E","N/E",I128*100/'Banca Comercial '!$BO128)</f>
        <v>N/E</v>
      </c>
      <c r="X128" s="11" t="str">
        <f>IF(J128="N/E","N/E",J128*100/'Banca Comercial '!$BO128)</f>
        <v>N/E</v>
      </c>
      <c r="Y128" s="11" t="str">
        <f>IF(K128="N/E","N/E",K128*100/'Banca Comercial '!$BO128)</f>
        <v>N/E</v>
      </c>
      <c r="Z128" s="11" t="str">
        <f>IF(L128="N/E","N/E",L128*100/'Banca Comercial '!$BO128)</f>
        <v>N/E</v>
      </c>
      <c r="AA128" s="11" t="str">
        <f>IF(M128="N/E","N/E",M128*100/'Banca Comercial '!$BO128)</f>
        <v>N/E</v>
      </c>
    </row>
    <row r="129" spans="1:27" customFormat="1" hidden="1" x14ac:dyDescent="0.3">
      <c r="A129" s="31">
        <v>37956</v>
      </c>
      <c r="B129" s="11" t="s">
        <v>44</v>
      </c>
      <c r="C129" s="11" t="s">
        <v>44</v>
      </c>
      <c r="D129" s="11" t="s">
        <v>44</v>
      </c>
      <c r="E129" s="11">
        <v>5297412</v>
      </c>
      <c r="F129" s="11">
        <v>2960531</v>
      </c>
      <c r="G129" s="11" t="s">
        <v>44</v>
      </c>
      <c r="H129" s="11" t="s">
        <v>44</v>
      </c>
      <c r="I129" s="11" t="s">
        <v>44</v>
      </c>
      <c r="J129" s="11" t="s">
        <v>44</v>
      </c>
      <c r="K129" s="11" t="s">
        <v>44</v>
      </c>
      <c r="L129" s="11" t="s">
        <v>44</v>
      </c>
      <c r="M129" s="11" t="s">
        <v>44</v>
      </c>
      <c r="N129" s="53"/>
      <c r="O129" s="31">
        <v>37956</v>
      </c>
      <c r="P129" s="11" t="str">
        <f>IF(B129="N/E","N/E",B129*100/'Banca Comercial '!$BO129)</f>
        <v>N/E</v>
      </c>
      <c r="Q129" s="11" t="str">
        <f>IF(C129="N/E","N/E",C129*100/'Banca Comercial '!$BO129)</f>
        <v>N/E</v>
      </c>
      <c r="R129" s="11" t="str">
        <f>IF(D129="N/E","N/E",D129*100/'Banca Comercial '!$BO129)</f>
        <v>N/E</v>
      </c>
      <c r="S129" s="11">
        <f>IF(E129="N/E","N/E",E129*100/'Banca Comercial '!$BO129)</f>
        <v>10267055.955864614</v>
      </c>
      <c r="T129" s="11">
        <f>IF(F129="N/E","N/E",F129*100/'Banca Comercial '!$BO129)</f>
        <v>5737884.3548645684</v>
      </c>
      <c r="U129" s="11" t="str">
        <f>IF(G129="N/E","N/E",G129*100/'Banca Comercial '!$BO129)</f>
        <v>N/E</v>
      </c>
      <c r="V129" s="11" t="str">
        <f>IF(H129="N/E","N/E",H129*100/'Banca Comercial '!$BO129)</f>
        <v>N/E</v>
      </c>
      <c r="W129" s="11" t="str">
        <f>IF(I129="N/E","N/E",I129*100/'Banca Comercial '!$BO129)</f>
        <v>N/E</v>
      </c>
      <c r="X129" s="11" t="str">
        <f>IF(J129="N/E","N/E",J129*100/'Banca Comercial '!$BO129)</f>
        <v>N/E</v>
      </c>
      <c r="Y129" s="11" t="str">
        <f>IF(K129="N/E","N/E",K129*100/'Banca Comercial '!$BO129)</f>
        <v>N/E</v>
      </c>
      <c r="Z129" s="11" t="str">
        <f>IF(L129="N/E","N/E",L129*100/'Banca Comercial '!$BO129)</f>
        <v>N/E</v>
      </c>
      <c r="AA129" s="11" t="str">
        <f>IF(M129="N/E","N/E",M129*100/'Banca Comercial '!$BO129)</f>
        <v>N/E</v>
      </c>
    </row>
    <row r="130" spans="1:27" customFormat="1" hidden="1" x14ac:dyDescent="0.3">
      <c r="A130" s="32">
        <v>37987</v>
      </c>
      <c r="B130" s="11" t="s">
        <v>44</v>
      </c>
      <c r="C130" s="11" t="s">
        <v>44</v>
      </c>
      <c r="D130" s="11" t="s">
        <v>44</v>
      </c>
      <c r="E130" s="11">
        <v>5280753</v>
      </c>
      <c r="F130" s="11">
        <v>2975782</v>
      </c>
      <c r="G130" s="11" t="s">
        <v>44</v>
      </c>
      <c r="H130" s="11" t="s">
        <v>44</v>
      </c>
      <c r="I130" s="11" t="s">
        <v>44</v>
      </c>
      <c r="J130" s="11" t="s">
        <v>44</v>
      </c>
      <c r="K130" s="11" t="s">
        <v>44</v>
      </c>
      <c r="L130" s="11" t="s">
        <v>44</v>
      </c>
      <c r="M130" s="11" t="s">
        <v>44</v>
      </c>
      <c r="N130" s="53"/>
      <c r="O130" s="32">
        <v>37987</v>
      </c>
      <c r="P130" s="11" t="str">
        <f>IF(B130="N/E","N/E",B130*100/'Banca Comercial '!$BO130)</f>
        <v>N/E</v>
      </c>
      <c r="Q130" s="11" t="str">
        <f>IF(C130="N/E","N/E",C130*100/'Banca Comercial '!$BO130)</f>
        <v>N/E</v>
      </c>
      <c r="R130" s="11" t="str">
        <f>IF(D130="N/E","N/E",D130*100/'Banca Comercial '!$BO130)</f>
        <v>N/E</v>
      </c>
      <c r="S130" s="11">
        <f>IF(E130="N/E","N/E",E130*100/'Banca Comercial '!$BO130)</f>
        <v>10171550.729881639</v>
      </c>
      <c r="T130" s="11">
        <f>IF(F130="N/E","N/E",F130*100/'Banca Comercial '!$BO130)</f>
        <v>5731818.468704869</v>
      </c>
      <c r="U130" s="11" t="str">
        <f>IF(G130="N/E","N/E",G130*100/'Banca Comercial '!$BO130)</f>
        <v>N/E</v>
      </c>
      <c r="V130" s="11" t="str">
        <f>IF(H130="N/E","N/E",H130*100/'Banca Comercial '!$BO130)</f>
        <v>N/E</v>
      </c>
      <c r="W130" s="11" t="str">
        <f>IF(I130="N/E","N/E",I130*100/'Banca Comercial '!$BO130)</f>
        <v>N/E</v>
      </c>
      <c r="X130" s="11" t="str">
        <f>IF(J130="N/E","N/E",J130*100/'Banca Comercial '!$BO130)</f>
        <v>N/E</v>
      </c>
      <c r="Y130" s="11" t="str">
        <f>IF(K130="N/E","N/E",K130*100/'Banca Comercial '!$BO130)</f>
        <v>N/E</v>
      </c>
      <c r="Z130" s="11" t="str">
        <f>IF(L130="N/E","N/E",L130*100/'Banca Comercial '!$BO130)</f>
        <v>N/E</v>
      </c>
      <c r="AA130" s="11" t="str">
        <f>IF(M130="N/E","N/E",M130*100/'Banca Comercial '!$BO130)</f>
        <v>N/E</v>
      </c>
    </row>
    <row r="131" spans="1:27" customFormat="1" hidden="1" x14ac:dyDescent="0.3">
      <c r="A131" s="33">
        <v>38018</v>
      </c>
      <c r="B131" s="11" t="s">
        <v>44</v>
      </c>
      <c r="C131" s="11" t="s">
        <v>44</v>
      </c>
      <c r="D131" s="11" t="s">
        <v>44</v>
      </c>
      <c r="E131" s="11">
        <v>5188563</v>
      </c>
      <c r="F131" s="11">
        <v>2983573</v>
      </c>
      <c r="G131" s="11" t="s">
        <v>44</v>
      </c>
      <c r="H131" s="11" t="s">
        <v>44</v>
      </c>
      <c r="I131" s="11" t="s">
        <v>44</v>
      </c>
      <c r="J131" s="11" t="s">
        <v>44</v>
      </c>
      <c r="K131" s="11" t="s">
        <v>44</v>
      </c>
      <c r="L131" s="11" t="s">
        <v>44</v>
      </c>
      <c r="M131" s="11" t="s">
        <v>44</v>
      </c>
      <c r="N131" s="53"/>
      <c r="O131" s="33">
        <v>38018</v>
      </c>
      <c r="P131" s="11" t="str">
        <f>IF(B131="N/E","N/E",B131*100/'Banca Comercial '!$BO131)</f>
        <v>N/E</v>
      </c>
      <c r="Q131" s="11" t="str">
        <f>IF(C131="N/E","N/E",C131*100/'Banca Comercial '!$BO131)</f>
        <v>N/E</v>
      </c>
      <c r="R131" s="11" t="str">
        <f>IF(D131="N/E","N/E",D131*100/'Banca Comercial '!$BO131)</f>
        <v>N/E</v>
      </c>
      <c r="S131" s="11">
        <f>IF(E131="N/E","N/E",E131*100/'Banca Comercial '!$BO131)</f>
        <v>9934552.4611532278</v>
      </c>
      <c r="T131" s="11">
        <f>IF(F131="N/E","N/E",F131*100/'Banca Comercial '!$BO131)</f>
        <v>5712653.4823187692</v>
      </c>
      <c r="U131" s="11" t="str">
        <f>IF(G131="N/E","N/E",G131*100/'Banca Comercial '!$BO131)</f>
        <v>N/E</v>
      </c>
      <c r="V131" s="11" t="str">
        <f>IF(H131="N/E","N/E",H131*100/'Banca Comercial '!$BO131)</f>
        <v>N/E</v>
      </c>
      <c r="W131" s="11" t="str">
        <f>IF(I131="N/E","N/E",I131*100/'Banca Comercial '!$BO131)</f>
        <v>N/E</v>
      </c>
      <c r="X131" s="11" t="str">
        <f>IF(J131="N/E","N/E",J131*100/'Banca Comercial '!$BO131)</f>
        <v>N/E</v>
      </c>
      <c r="Y131" s="11" t="str">
        <f>IF(K131="N/E","N/E",K131*100/'Banca Comercial '!$BO131)</f>
        <v>N/E</v>
      </c>
      <c r="Z131" s="11" t="str">
        <f>IF(L131="N/E","N/E",L131*100/'Banca Comercial '!$BO131)</f>
        <v>N/E</v>
      </c>
      <c r="AA131" s="11" t="str">
        <f>IF(M131="N/E","N/E",M131*100/'Banca Comercial '!$BO131)</f>
        <v>N/E</v>
      </c>
    </row>
    <row r="132" spans="1:27" customFormat="1" hidden="1" x14ac:dyDescent="0.3">
      <c r="A132" s="34">
        <v>38047</v>
      </c>
      <c r="B132" s="11" t="s">
        <v>44</v>
      </c>
      <c r="C132" s="11" t="s">
        <v>44</v>
      </c>
      <c r="D132" s="11" t="s">
        <v>44</v>
      </c>
      <c r="E132" s="11">
        <v>5223967</v>
      </c>
      <c r="F132" s="11">
        <v>3005946</v>
      </c>
      <c r="G132" s="11" t="s">
        <v>44</v>
      </c>
      <c r="H132" s="11" t="s">
        <v>44</v>
      </c>
      <c r="I132" s="11" t="s">
        <v>44</v>
      </c>
      <c r="J132" s="11" t="s">
        <v>44</v>
      </c>
      <c r="K132" s="11" t="s">
        <v>44</v>
      </c>
      <c r="L132" s="11" t="s">
        <v>44</v>
      </c>
      <c r="M132" s="11" t="s">
        <v>44</v>
      </c>
      <c r="N132" s="53"/>
      <c r="O132" s="34">
        <v>38047</v>
      </c>
      <c r="P132" s="11" t="str">
        <f>IF(B132="N/E","N/E",B132*100/'Banca Comercial '!$BO132)</f>
        <v>N/E</v>
      </c>
      <c r="Q132" s="11" t="str">
        <f>IF(C132="N/E","N/E",C132*100/'Banca Comercial '!$BO132)</f>
        <v>N/E</v>
      </c>
      <c r="R132" s="11" t="str">
        <f>IF(D132="N/E","N/E",D132*100/'Banca Comercial '!$BO132)</f>
        <v>N/E</v>
      </c>
      <c r="S132" s="11">
        <f>IF(E132="N/E","N/E",E132*100/'Banca Comercial '!$BO132)</f>
        <v>9968561.3528392464</v>
      </c>
      <c r="T132" s="11">
        <f>IF(F132="N/E","N/E",F132*100/'Banca Comercial '!$BO132)</f>
        <v>5736054.0608931342</v>
      </c>
      <c r="U132" s="11" t="str">
        <f>IF(G132="N/E","N/E",G132*100/'Banca Comercial '!$BO132)</f>
        <v>N/E</v>
      </c>
      <c r="V132" s="11" t="str">
        <f>IF(H132="N/E","N/E",H132*100/'Banca Comercial '!$BO132)</f>
        <v>N/E</v>
      </c>
      <c r="W132" s="11" t="str">
        <f>IF(I132="N/E","N/E",I132*100/'Banca Comercial '!$BO132)</f>
        <v>N/E</v>
      </c>
      <c r="X132" s="11" t="str">
        <f>IF(J132="N/E","N/E",J132*100/'Banca Comercial '!$BO132)</f>
        <v>N/E</v>
      </c>
      <c r="Y132" s="11" t="str">
        <f>IF(K132="N/E","N/E",K132*100/'Banca Comercial '!$BO132)</f>
        <v>N/E</v>
      </c>
      <c r="Z132" s="11" t="str">
        <f>IF(L132="N/E","N/E",L132*100/'Banca Comercial '!$BO132)</f>
        <v>N/E</v>
      </c>
      <c r="AA132" s="11" t="str">
        <f>IF(M132="N/E","N/E",M132*100/'Banca Comercial '!$BO132)</f>
        <v>N/E</v>
      </c>
    </row>
    <row r="133" spans="1:27" customFormat="1" hidden="1" x14ac:dyDescent="0.3">
      <c r="A133" s="35">
        <v>38078</v>
      </c>
      <c r="B133" s="11" t="s">
        <v>44</v>
      </c>
      <c r="C133" s="11" t="s">
        <v>44</v>
      </c>
      <c r="D133" s="11" t="s">
        <v>44</v>
      </c>
      <c r="E133" s="11">
        <v>5229940</v>
      </c>
      <c r="F133" s="11">
        <v>3010735</v>
      </c>
      <c r="G133" s="11" t="s">
        <v>44</v>
      </c>
      <c r="H133" s="11" t="s">
        <v>44</v>
      </c>
      <c r="I133" s="11" t="s">
        <v>44</v>
      </c>
      <c r="J133" s="11" t="s">
        <v>44</v>
      </c>
      <c r="K133" s="11" t="s">
        <v>44</v>
      </c>
      <c r="L133" s="11" t="s">
        <v>44</v>
      </c>
      <c r="M133" s="11" t="s">
        <v>44</v>
      </c>
      <c r="N133" s="53"/>
      <c r="O133" s="35">
        <v>38078</v>
      </c>
      <c r="P133" s="11" t="str">
        <f>IF(B133="N/E","N/E",B133*100/'Banca Comercial '!$BO133)</f>
        <v>N/E</v>
      </c>
      <c r="Q133" s="11" t="str">
        <f>IF(C133="N/E","N/E",C133*100/'Banca Comercial '!$BO133)</f>
        <v>N/E</v>
      </c>
      <c r="R133" s="11" t="str">
        <f>IF(D133="N/E","N/E",D133*100/'Banca Comercial '!$BO133)</f>
        <v>N/E</v>
      </c>
      <c r="S133" s="11">
        <f>IF(E133="N/E","N/E",E133*100/'Banca Comercial '!$BO133)</f>
        <v>9964920.903863417</v>
      </c>
      <c r="T133" s="11">
        <f>IF(F133="N/E","N/E",F133*100/'Banca Comercial '!$BO133)</f>
        <v>5736535.4358736863</v>
      </c>
      <c r="U133" s="11" t="str">
        <f>IF(G133="N/E","N/E",G133*100/'Banca Comercial '!$BO133)</f>
        <v>N/E</v>
      </c>
      <c r="V133" s="11" t="str">
        <f>IF(H133="N/E","N/E",H133*100/'Banca Comercial '!$BO133)</f>
        <v>N/E</v>
      </c>
      <c r="W133" s="11" t="str">
        <f>IF(I133="N/E","N/E",I133*100/'Banca Comercial '!$BO133)</f>
        <v>N/E</v>
      </c>
      <c r="X133" s="11" t="str">
        <f>IF(J133="N/E","N/E",J133*100/'Banca Comercial '!$BO133)</f>
        <v>N/E</v>
      </c>
      <c r="Y133" s="11" t="str">
        <f>IF(K133="N/E","N/E",K133*100/'Banca Comercial '!$BO133)</f>
        <v>N/E</v>
      </c>
      <c r="Z133" s="11" t="str">
        <f>IF(L133="N/E","N/E",L133*100/'Banca Comercial '!$BO133)</f>
        <v>N/E</v>
      </c>
      <c r="AA133" s="11" t="str">
        <f>IF(M133="N/E","N/E",M133*100/'Banca Comercial '!$BO133)</f>
        <v>N/E</v>
      </c>
    </row>
    <row r="134" spans="1:27" customFormat="1" hidden="1" x14ac:dyDescent="0.3">
      <c r="A134" s="36">
        <v>38108</v>
      </c>
      <c r="B134" s="11" t="s">
        <v>44</v>
      </c>
      <c r="C134" s="11" t="s">
        <v>44</v>
      </c>
      <c r="D134" s="11" t="s">
        <v>44</v>
      </c>
      <c r="E134" s="11">
        <v>5189475</v>
      </c>
      <c r="F134" s="11">
        <v>3016379</v>
      </c>
      <c r="G134" s="11" t="s">
        <v>44</v>
      </c>
      <c r="H134" s="11" t="s">
        <v>44</v>
      </c>
      <c r="I134" s="11" t="s">
        <v>44</v>
      </c>
      <c r="J134" s="11" t="s">
        <v>44</v>
      </c>
      <c r="K134" s="11" t="s">
        <v>44</v>
      </c>
      <c r="L134" s="11" t="s">
        <v>44</v>
      </c>
      <c r="M134" s="11" t="s">
        <v>44</v>
      </c>
      <c r="N134" s="53"/>
      <c r="O134" s="36">
        <v>38108</v>
      </c>
      <c r="P134" s="11" t="str">
        <f>IF(B134="N/E","N/E",B134*100/'Banca Comercial '!$BO134)</f>
        <v>N/E</v>
      </c>
      <c r="Q134" s="11" t="str">
        <f>IF(C134="N/E","N/E",C134*100/'Banca Comercial '!$BO134)</f>
        <v>N/E</v>
      </c>
      <c r="R134" s="11" t="str">
        <f>IF(D134="N/E","N/E",D134*100/'Banca Comercial '!$BO134)</f>
        <v>N/E</v>
      </c>
      <c r="S134" s="11">
        <f>IF(E134="N/E","N/E",E134*100/'Banca Comercial '!$BO134)</f>
        <v>9912685.0856295805</v>
      </c>
      <c r="T134" s="11">
        <f>IF(F134="N/E","N/E",F134*100/'Banca Comercial '!$BO134)</f>
        <v>5761741.8189520659</v>
      </c>
      <c r="U134" s="11" t="str">
        <f>IF(G134="N/E","N/E",G134*100/'Banca Comercial '!$BO134)</f>
        <v>N/E</v>
      </c>
      <c r="V134" s="11" t="str">
        <f>IF(H134="N/E","N/E",H134*100/'Banca Comercial '!$BO134)</f>
        <v>N/E</v>
      </c>
      <c r="W134" s="11" t="str">
        <f>IF(I134="N/E","N/E",I134*100/'Banca Comercial '!$BO134)</f>
        <v>N/E</v>
      </c>
      <c r="X134" s="11" t="str">
        <f>IF(J134="N/E","N/E",J134*100/'Banca Comercial '!$BO134)</f>
        <v>N/E</v>
      </c>
      <c r="Y134" s="11" t="str">
        <f>IF(K134="N/E","N/E",K134*100/'Banca Comercial '!$BO134)</f>
        <v>N/E</v>
      </c>
      <c r="Z134" s="11" t="str">
        <f>IF(L134="N/E","N/E",L134*100/'Banca Comercial '!$BO134)</f>
        <v>N/E</v>
      </c>
      <c r="AA134" s="11" t="str">
        <f>IF(M134="N/E","N/E",M134*100/'Banca Comercial '!$BO134)</f>
        <v>N/E</v>
      </c>
    </row>
    <row r="135" spans="1:27" customFormat="1" hidden="1" x14ac:dyDescent="0.3">
      <c r="A135" s="37">
        <v>38139</v>
      </c>
      <c r="B135" s="11" t="s">
        <v>44</v>
      </c>
      <c r="C135" s="11" t="s">
        <v>44</v>
      </c>
      <c r="D135" s="11" t="s">
        <v>44</v>
      </c>
      <c r="E135" s="11">
        <v>5162634</v>
      </c>
      <c r="F135" s="11">
        <v>3021511</v>
      </c>
      <c r="G135" s="11" t="s">
        <v>44</v>
      </c>
      <c r="H135" s="11" t="s">
        <v>44</v>
      </c>
      <c r="I135" s="11" t="s">
        <v>44</v>
      </c>
      <c r="J135" s="11" t="s">
        <v>44</v>
      </c>
      <c r="K135" s="11" t="s">
        <v>44</v>
      </c>
      <c r="L135" s="11" t="s">
        <v>44</v>
      </c>
      <c r="M135" s="11" t="s">
        <v>44</v>
      </c>
      <c r="N135" s="53"/>
      <c r="O135" s="37">
        <v>38139</v>
      </c>
      <c r="P135" s="11" t="str">
        <f>IF(B135="N/E","N/E",B135*100/'Banca Comercial '!$BO135)</f>
        <v>N/E</v>
      </c>
      <c r="Q135" s="11" t="str">
        <f>IF(C135="N/E","N/E",C135*100/'Banca Comercial '!$BO135)</f>
        <v>N/E</v>
      </c>
      <c r="R135" s="11" t="str">
        <f>IF(D135="N/E","N/E",D135*100/'Banca Comercial '!$BO135)</f>
        <v>N/E</v>
      </c>
      <c r="S135" s="11">
        <f>IF(E135="N/E","N/E",E135*100/'Banca Comercial '!$BO135)</f>
        <v>9845634.4751968887</v>
      </c>
      <c r="T135" s="11">
        <f>IF(F135="N/E","N/E",F135*100/'Banca Comercial '!$BO135)</f>
        <v>5762309.0981825609</v>
      </c>
      <c r="U135" s="11" t="str">
        <f>IF(G135="N/E","N/E",G135*100/'Banca Comercial '!$BO135)</f>
        <v>N/E</v>
      </c>
      <c r="V135" s="11" t="str">
        <f>IF(H135="N/E","N/E",H135*100/'Banca Comercial '!$BO135)</f>
        <v>N/E</v>
      </c>
      <c r="W135" s="11" t="str">
        <f>IF(I135="N/E","N/E",I135*100/'Banca Comercial '!$BO135)</f>
        <v>N/E</v>
      </c>
      <c r="X135" s="11" t="str">
        <f>IF(J135="N/E","N/E",J135*100/'Banca Comercial '!$BO135)</f>
        <v>N/E</v>
      </c>
      <c r="Y135" s="11" t="str">
        <f>IF(K135="N/E","N/E",K135*100/'Banca Comercial '!$BO135)</f>
        <v>N/E</v>
      </c>
      <c r="Z135" s="11" t="str">
        <f>IF(L135="N/E","N/E",L135*100/'Banca Comercial '!$BO135)</f>
        <v>N/E</v>
      </c>
      <c r="AA135" s="11" t="str">
        <f>IF(M135="N/E","N/E",M135*100/'Banca Comercial '!$BO135)</f>
        <v>N/E</v>
      </c>
    </row>
    <row r="136" spans="1:27" customFormat="1" hidden="1" x14ac:dyDescent="0.3">
      <c r="A136" s="38">
        <v>38169</v>
      </c>
      <c r="B136" s="11" t="s">
        <v>44</v>
      </c>
      <c r="C136" s="11" t="s">
        <v>44</v>
      </c>
      <c r="D136" s="11" t="s">
        <v>44</v>
      </c>
      <c r="E136" s="11">
        <v>5139961</v>
      </c>
      <c r="F136" s="11">
        <v>3021243</v>
      </c>
      <c r="G136" s="11" t="s">
        <v>44</v>
      </c>
      <c r="H136" s="11" t="s">
        <v>44</v>
      </c>
      <c r="I136" s="11" t="s">
        <v>44</v>
      </c>
      <c r="J136" s="11" t="s">
        <v>44</v>
      </c>
      <c r="K136" s="11" t="s">
        <v>44</v>
      </c>
      <c r="L136" s="11" t="s">
        <v>44</v>
      </c>
      <c r="M136" s="11" t="s">
        <v>44</v>
      </c>
      <c r="N136" s="53"/>
      <c r="O136" s="38">
        <v>38169</v>
      </c>
      <c r="P136" s="11" t="str">
        <f>IF(B136="N/E","N/E",B136*100/'Banca Comercial '!$BO136)</f>
        <v>N/E</v>
      </c>
      <c r="Q136" s="11" t="str">
        <f>IF(C136="N/E","N/E",C136*100/'Banca Comercial '!$BO136)</f>
        <v>N/E</v>
      </c>
      <c r="R136" s="11" t="str">
        <f>IF(D136="N/E","N/E",D136*100/'Banca Comercial '!$BO136)</f>
        <v>N/E</v>
      </c>
      <c r="S136" s="11">
        <f>IF(E136="N/E","N/E",E136*100/'Banca Comercial '!$BO136)</f>
        <v>9776770.0789615456</v>
      </c>
      <c r="T136" s="11">
        <f>IF(F136="N/E","N/E",F136*100/'Banca Comercial '!$BO136)</f>
        <v>5746735.8533794349</v>
      </c>
      <c r="U136" s="11" t="str">
        <f>IF(G136="N/E","N/E",G136*100/'Banca Comercial '!$BO136)</f>
        <v>N/E</v>
      </c>
      <c r="V136" s="11" t="str">
        <f>IF(H136="N/E","N/E",H136*100/'Banca Comercial '!$BO136)</f>
        <v>N/E</v>
      </c>
      <c r="W136" s="11" t="str">
        <f>IF(I136="N/E","N/E",I136*100/'Banca Comercial '!$BO136)</f>
        <v>N/E</v>
      </c>
      <c r="X136" s="11" t="str">
        <f>IF(J136="N/E","N/E",J136*100/'Banca Comercial '!$BO136)</f>
        <v>N/E</v>
      </c>
      <c r="Y136" s="11" t="str">
        <f>IF(K136="N/E","N/E",K136*100/'Banca Comercial '!$BO136)</f>
        <v>N/E</v>
      </c>
      <c r="Z136" s="11" t="str">
        <f>IF(L136="N/E","N/E",L136*100/'Banca Comercial '!$BO136)</f>
        <v>N/E</v>
      </c>
      <c r="AA136" s="11" t="str">
        <f>IF(M136="N/E","N/E",M136*100/'Banca Comercial '!$BO136)</f>
        <v>N/E</v>
      </c>
    </row>
    <row r="137" spans="1:27" customFormat="1" hidden="1" x14ac:dyDescent="0.3">
      <c r="A137" s="39">
        <v>38200</v>
      </c>
      <c r="B137" s="11" t="s">
        <v>44</v>
      </c>
      <c r="C137" s="11" t="s">
        <v>44</v>
      </c>
      <c r="D137" s="11" t="s">
        <v>44</v>
      </c>
      <c r="E137" s="11">
        <v>5148166</v>
      </c>
      <c r="F137" s="11">
        <v>3045575</v>
      </c>
      <c r="G137" s="11" t="s">
        <v>44</v>
      </c>
      <c r="H137" s="11" t="s">
        <v>44</v>
      </c>
      <c r="I137" s="11" t="s">
        <v>44</v>
      </c>
      <c r="J137" s="11" t="s">
        <v>44</v>
      </c>
      <c r="K137" s="11" t="s">
        <v>44</v>
      </c>
      <c r="L137" s="11" t="s">
        <v>44</v>
      </c>
      <c r="M137" s="11" t="s">
        <v>44</v>
      </c>
      <c r="N137" s="53"/>
      <c r="O137" s="39">
        <v>38200</v>
      </c>
      <c r="P137" s="11" t="str">
        <f>IF(B137="N/E","N/E",B137*100/'Banca Comercial '!$BO137)</f>
        <v>N/E</v>
      </c>
      <c r="Q137" s="11" t="str">
        <f>IF(C137="N/E","N/E",C137*100/'Banca Comercial '!$BO137)</f>
        <v>N/E</v>
      </c>
      <c r="R137" s="11" t="str">
        <f>IF(D137="N/E","N/E",D137*100/'Banca Comercial '!$BO137)</f>
        <v>N/E</v>
      </c>
      <c r="S137" s="11">
        <f>IF(E137="N/E","N/E",E137*100/'Banca Comercial '!$BO137)</f>
        <v>9732298.7674341965</v>
      </c>
      <c r="T137" s="11">
        <f>IF(F137="N/E","N/E",F137*100/'Banca Comercial '!$BO137)</f>
        <v>5757476.7050301805</v>
      </c>
      <c r="U137" s="11" t="str">
        <f>IF(G137="N/E","N/E",G137*100/'Banca Comercial '!$BO137)</f>
        <v>N/E</v>
      </c>
      <c r="V137" s="11" t="str">
        <f>IF(H137="N/E","N/E",H137*100/'Banca Comercial '!$BO137)</f>
        <v>N/E</v>
      </c>
      <c r="W137" s="11" t="str">
        <f>IF(I137="N/E","N/E",I137*100/'Banca Comercial '!$BO137)</f>
        <v>N/E</v>
      </c>
      <c r="X137" s="11" t="str">
        <f>IF(J137="N/E","N/E",J137*100/'Banca Comercial '!$BO137)</f>
        <v>N/E</v>
      </c>
      <c r="Y137" s="11" t="str">
        <f>IF(K137="N/E","N/E",K137*100/'Banca Comercial '!$BO137)</f>
        <v>N/E</v>
      </c>
      <c r="Z137" s="11" t="str">
        <f>IF(L137="N/E","N/E",L137*100/'Banca Comercial '!$BO137)</f>
        <v>N/E</v>
      </c>
      <c r="AA137" s="11" t="str">
        <f>IF(M137="N/E","N/E",M137*100/'Banca Comercial '!$BO137)</f>
        <v>N/E</v>
      </c>
    </row>
    <row r="138" spans="1:27" customFormat="1" hidden="1" x14ac:dyDescent="0.3">
      <c r="A138" s="40">
        <v>38231</v>
      </c>
      <c r="B138" s="11" t="s">
        <v>44</v>
      </c>
      <c r="C138" s="11" t="s">
        <v>44</v>
      </c>
      <c r="D138" s="11" t="s">
        <v>44</v>
      </c>
      <c r="E138" s="11">
        <v>5138781</v>
      </c>
      <c r="F138" s="11">
        <v>3040667</v>
      </c>
      <c r="G138" s="11" t="s">
        <v>44</v>
      </c>
      <c r="H138" s="11" t="s">
        <v>44</v>
      </c>
      <c r="I138" s="11" t="s">
        <v>44</v>
      </c>
      <c r="J138" s="11" t="s">
        <v>44</v>
      </c>
      <c r="K138" s="11" t="s">
        <v>44</v>
      </c>
      <c r="L138" s="11" t="s">
        <v>44</v>
      </c>
      <c r="M138" s="11" t="s">
        <v>44</v>
      </c>
      <c r="N138" s="53"/>
      <c r="O138" s="40">
        <v>38231</v>
      </c>
      <c r="P138" s="11" t="str">
        <f>IF(B138="N/E","N/E",B138*100/'Banca Comercial '!$BO138)</f>
        <v>N/E</v>
      </c>
      <c r="Q138" s="11" t="str">
        <f>IF(C138="N/E","N/E",C138*100/'Banca Comercial '!$BO138)</f>
        <v>N/E</v>
      </c>
      <c r="R138" s="11" t="str">
        <f>IF(D138="N/E","N/E",D138*100/'Banca Comercial '!$BO138)</f>
        <v>N/E</v>
      </c>
      <c r="S138" s="11">
        <f>IF(E138="N/E","N/E",E138*100/'Banca Comercial '!$BO138)</f>
        <v>9634892.0123920031</v>
      </c>
      <c r="T138" s="11">
        <f>IF(F138="N/E","N/E",F138*100/'Banca Comercial '!$BO138)</f>
        <v>5701059.8798905723</v>
      </c>
      <c r="U138" s="11" t="str">
        <f>IF(G138="N/E","N/E",G138*100/'Banca Comercial '!$BO138)</f>
        <v>N/E</v>
      </c>
      <c r="V138" s="11" t="str">
        <f>IF(H138="N/E","N/E",H138*100/'Banca Comercial '!$BO138)</f>
        <v>N/E</v>
      </c>
      <c r="W138" s="11" t="str">
        <f>IF(I138="N/E","N/E",I138*100/'Banca Comercial '!$BO138)</f>
        <v>N/E</v>
      </c>
      <c r="X138" s="11" t="str">
        <f>IF(J138="N/E","N/E",J138*100/'Banca Comercial '!$BO138)</f>
        <v>N/E</v>
      </c>
      <c r="Y138" s="11" t="str">
        <f>IF(K138="N/E","N/E",K138*100/'Banca Comercial '!$BO138)</f>
        <v>N/E</v>
      </c>
      <c r="Z138" s="11" t="str">
        <f>IF(L138="N/E","N/E",L138*100/'Banca Comercial '!$BO138)</f>
        <v>N/E</v>
      </c>
      <c r="AA138" s="11" t="str">
        <f>IF(M138="N/E","N/E",M138*100/'Banca Comercial '!$BO138)</f>
        <v>N/E</v>
      </c>
    </row>
    <row r="139" spans="1:27" customFormat="1" hidden="1" x14ac:dyDescent="0.3">
      <c r="A139" s="41">
        <v>38261</v>
      </c>
      <c r="B139" s="11" t="s">
        <v>44</v>
      </c>
      <c r="C139" s="11" t="s">
        <v>44</v>
      </c>
      <c r="D139" s="11" t="s">
        <v>44</v>
      </c>
      <c r="E139" s="11">
        <v>7528612</v>
      </c>
      <c r="F139" s="11">
        <v>3075211</v>
      </c>
      <c r="G139" s="11" t="s">
        <v>44</v>
      </c>
      <c r="H139" s="11" t="s">
        <v>44</v>
      </c>
      <c r="I139" s="11" t="s">
        <v>44</v>
      </c>
      <c r="J139" s="11" t="s">
        <v>44</v>
      </c>
      <c r="K139" s="11" t="s">
        <v>44</v>
      </c>
      <c r="L139" s="11" t="s">
        <v>44</v>
      </c>
      <c r="M139" s="11" t="s">
        <v>44</v>
      </c>
      <c r="N139" s="53"/>
      <c r="O139" s="41">
        <v>38261</v>
      </c>
      <c r="P139" s="11" t="str">
        <f>IF(B139="N/E","N/E",B139*100/'Banca Comercial '!$BO139)</f>
        <v>N/E</v>
      </c>
      <c r="Q139" s="11" t="str">
        <f>IF(C139="N/E","N/E",C139*100/'Banca Comercial '!$BO139)</f>
        <v>N/E</v>
      </c>
      <c r="R139" s="11" t="str">
        <f>IF(D139="N/E","N/E",D139*100/'Banca Comercial '!$BO139)</f>
        <v>N/E</v>
      </c>
      <c r="S139" s="11">
        <f>IF(E139="N/E","N/E",E139*100/'Banca Comercial '!$BO139)</f>
        <v>14018586.252921777</v>
      </c>
      <c r="T139" s="11">
        <f>IF(F139="N/E","N/E",F139*100/'Banca Comercial '!$BO139)</f>
        <v>5726169.7972260797</v>
      </c>
      <c r="U139" s="11" t="str">
        <f>IF(G139="N/E","N/E",G139*100/'Banca Comercial '!$BO139)</f>
        <v>N/E</v>
      </c>
      <c r="V139" s="11" t="str">
        <f>IF(H139="N/E","N/E",H139*100/'Banca Comercial '!$BO139)</f>
        <v>N/E</v>
      </c>
      <c r="W139" s="11" t="str">
        <f>IF(I139="N/E","N/E",I139*100/'Banca Comercial '!$BO139)</f>
        <v>N/E</v>
      </c>
      <c r="X139" s="11" t="str">
        <f>IF(J139="N/E","N/E",J139*100/'Banca Comercial '!$BO139)</f>
        <v>N/E</v>
      </c>
      <c r="Y139" s="11" t="str">
        <f>IF(K139="N/E","N/E",K139*100/'Banca Comercial '!$BO139)</f>
        <v>N/E</v>
      </c>
      <c r="Z139" s="11" t="str">
        <f>IF(L139="N/E","N/E",L139*100/'Banca Comercial '!$BO139)</f>
        <v>N/E</v>
      </c>
      <c r="AA139" s="11" t="str">
        <f>IF(M139="N/E","N/E",M139*100/'Banca Comercial '!$BO139)</f>
        <v>N/E</v>
      </c>
    </row>
    <row r="140" spans="1:27" customFormat="1" hidden="1" x14ac:dyDescent="0.3">
      <c r="A140" s="42">
        <v>38292</v>
      </c>
      <c r="B140" s="11" t="s">
        <v>44</v>
      </c>
      <c r="C140" s="11" t="s">
        <v>44</v>
      </c>
      <c r="D140" s="11" t="s">
        <v>44</v>
      </c>
      <c r="E140" s="11">
        <v>7521778</v>
      </c>
      <c r="F140" s="11">
        <v>3084421</v>
      </c>
      <c r="G140" s="11" t="s">
        <v>44</v>
      </c>
      <c r="H140" s="11" t="s">
        <v>44</v>
      </c>
      <c r="I140" s="11" t="s">
        <v>44</v>
      </c>
      <c r="J140" s="11" t="s">
        <v>44</v>
      </c>
      <c r="K140" s="11" t="s">
        <v>44</v>
      </c>
      <c r="L140" s="11" t="s">
        <v>44</v>
      </c>
      <c r="M140" s="11" t="s">
        <v>44</v>
      </c>
      <c r="N140" s="53"/>
      <c r="O140" s="42">
        <v>38292</v>
      </c>
      <c r="P140" s="11" t="str">
        <f>IF(B140="N/E","N/E",B140*100/'Banca Comercial '!$BO140)</f>
        <v>N/E</v>
      </c>
      <c r="Q140" s="11" t="str">
        <f>IF(C140="N/E","N/E",C140*100/'Banca Comercial '!$BO140)</f>
        <v>N/E</v>
      </c>
      <c r="R140" s="11" t="str">
        <f>IF(D140="N/E","N/E",D140*100/'Banca Comercial '!$BO140)</f>
        <v>N/E</v>
      </c>
      <c r="S140" s="11">
        <f>IF(E140="N/E","N/E",E140*100/'Banca Comercial '!$BO140)</f>
        <v>13887397.754948242</v>
      </c>
      <c r="T140" s="11">
        <f>IF(F140="N/E","N/E",F140*100/'Banca Comercial '!$BO140)</f>
        <v>5694741.4920667969</v>
      </c>
      <c r="U140" s="11" t="str">
        <f>IF(G140="N/E","N/E",G140*100/'Banca Comercial '!$BO140)</f>
        <v>N/E</v>
      </c>
      <c r="V140" s="11" t="str">
        <f>IF(H140="N/E","N/E",H140*100/'Banca Comercial '!$BO140)</f>
        <v>N/E</v>
      </c>
      <c r="W140" s="11" t="str">
        <f>IF(I140="N/E","N/E",I140*100/'Banca Comercial '!$BO140)</f>
        <v>N/E</v>
      </c>
      <c r="X140" s="11" t="str">
        <f>IF(J140="N/E","N/E",J140*100/'Banca Comercial '!$BO140)</f>
        <v>N/E</v>
      </c>
      <c r="Y140" s="11" t="str">
        <f>IF(K140="N/E","N/E",K140*100/'Banca Comercial '!$BO140)</f>
        <v>N/E</v>
      </c>
      <c r="Z140" s="11" t="str">
        <f>IF(L140="N/E","N/E",L140*100/'Banca Comercial '!$BO140)</f>
        <v>N/E</v>
      </c>
      <c r="AA140" s="11" t="str">
        <f>IF(M140="N/E","N/E",M140*100/'Banca Comercial '!$BO140)</f>
        <v>N/E</v>
      </c>
    </row>
    <row r="141" spans="1:27" customFormat="1" hidden="1" x14ac:dyDescent="0.3">
      <c r="A141" s="31">
        <v>38322</v>
      </c>
      <c r="B141" s="11" t="s">
        <v>44</v>
      </c>
      <c r="C141" s="11" t="s">
        <v>44</v>
      </c>
      <c r="D141" s="11" t="s">
        <v>44</v>
      </c>
      <c r="E141" s="11">
        <v>7395000</v>
      </c>
      <c r="F141" s="11">
        <v>2890000</v>
      </c>
      <c r="G141" s="11" t="s">
        <v>44</v>
      </c>
      <c r="H141" s="11" t="s">
        <v>44</v>
      </c>
      <c r="I141" s="11" t="s">
        <v>44</v>
      </c>
      <c r="J141" s="11" t="s">
        <v>44</v>
      </c>
      <c r="K141" s="11" t="s">
        <v>44</v>
      </c>
      <c r="L141" s="11" t="s">
        <v>44</v>
      </c>
      <c r="M141" s="11" t="s">
        <v>44</v>
      </c>
      <c r="N141" s="53"/>
      <c r="O141" s="31">
        <v>38322</v>
      </c>
      <c r="P141" s="11" t="str">
        <f>IF(B141="N/E","N/E",B141*100/'Banca Comercial '!$BO141)</f>
        <v>N/E</v>
      </c>
      <c r="Q141" s="11" t="str">
        <f>IF(C141="N/E","N/E",C141*100/'Banca Comercial '!$BO141)</f>
        <v>N/E</v>
      </c>
      <c r="R141" s="11" t="str">
        <f>IF(D141="N/E","N/E",D141*100/'Banca Comercial '!$BO141)</f>
        <v>N/E</v>
      </c>
      <c r="S141" s="11">
        <f>IF(E141="N/E","N/E",E141*100/'Banca Comercial '!$BO141)</f>
        <v>13625184.814580346</v>
      </c>
      <c r="T141" s="11">
        <f>IF(F141="N/E","N/E",F141*100/'Banca Comercial '!$BO141)</f>
        <v>5324784.8700658828</v>
      </c>
      <c r="U141" s="11" t="str">
        <f>IF(G141="N/E","N/E",G141*100/'Banca Comercial '!$BO141)</f>
        <v>N/E</v>
      </c>
      <c r="V141" s="11" t="str">
        <f>IF(H141="N/E","N/E",H141*100/'Banca Comercial '!$BO141)</f>
        <v>N/E</v>
      </c>
      <c r="W141" s="11" t="str">
        <f>IF(I141="N/E","N/E",I141*100/'Banca Comercial '!$BO141)</f>
        <v>N/E</v>
      </c>
      <c r="X141" s="11" t="str">
        <f>IF(J141="N/E","N/E",J141*100/'Banca Comercial '!$BO141)</f>
        <v>N/E</v>
      </c>
      <c r="Y141" s="11" t="str">
        <f>IF(K141="N/E","N/E",K141*100/'Banca Comercial '!$BO141)</f>
        <v>N/E</v>
      </c>
      <c r="Z141" s="11" t="str">
        <f>IF(L141="N/E","N/E",L141*100/'Banca Comercial '!$BO141)</f>
        <v>N/E</v>
      </c>
      <c r="AA141" s="11" t="str">
        <f>IF(M141="N/E","N/E",M141*100/'Banca Comercial '!$BO141)</f>
        <v>N/E</v>
      </c>
    </row>
    <row r="142" spans="1:27" customFormat="1" hidden="1" x14ac:dyDescent="0.3">
      <c r="A142" s="32">
        <v>38353</v>
      </c>
      <c r="B142" s="11" t="s">
        <v>44</v>
      </c>
      <c r="C142" s="11" t="s">
        <v>44</v>
      </c>
      <c r="D142" s="11" t="s">
        <v>44</v>
      </c>
      <c r="E142" s="11">
        <v>7332000</v>
      </c>
      <c r="F142" s="11">
        <v>2891000</v>
      </c>
      <c r="G142" s="11" t="s">
        <v>44</v>
      </c>
      <c r="H142" s="11" t="s">
        <v>44</v>
      </c>
      <c r="I142" s="11" t="s">
        <v>44</v>
      </c>
      <c r="J142" s="11" t="s">
        <v>44</v>
      </c>
      <c r="K142" s="11" t="s">
        <v>44</v>
      </c>
      <c r="L142" s="11" t="s">
        <v>44</v>
      </c>
      <c r="M142" s="11" t="s">
        <v>44</v>
      </c>
      <c r="N142" s="53"/>
      <c r="O142" s="32">
        <v>38353</v>
      </c>
      <c r="P142" s="11" t="str">
        <f>IF(B142="N/E","N/E",B142*100/'Banca Comercial '!$BO142)</f>
        <v>N/E</v>
      </c>
      <c r="Q142" s="11" t="str">
        <f>IF(C142="N/E","N/E",C142*100/'Banca Comercial '!$BO142)</f>
        <v>N/E</v>
      </c>
      <c r="R142" s="11" t="str">
        <f>IF(D142="N/E","N/E",D142*100/'Banca Comercial '!$BO142)</f>
        <v>N/E</v>
      </c>
      <c r="S142" s="11">
        <f>IF(E142="N/E","N/E",E142*100/'Banca Comercial '!$BO142)</f>
        <v>13508628.14693266</v>
      </c>
      <c r="T142" s="11">
        <f>IF(F142="N/E","N/E",F142*100/'Banca Comercial '!$BO142)</f>
        <v>5326438.075938669</v>
      </c>
      <c r="U142" s="11" t="str">
        <f>IF(G142="N/E","N/E",G142*100/'Banca Comercial '!$BO142)</f>
        <v>N/E</v>
      </c>
      <c r="V142" s="11" t="str">
        <f>IF(H142="N/E","N/E",H142*100/'Banca Comercial '!$BO142)</f>
        <v>N/E</v>
      </c>
      <c r="W142" s="11" t="str">
        <f>IF(I142="N/E","N/E",I142*100/'Banca Comercial '!$BO142)</f>
        <v>N/E</v>
      </c>
      <c r="X142" s="11" t="str">
        <f>IF(J142="N/E","N/E",J142*100/'Banca Comercial '!$BO142)</f>
        <v>N/E</v>
      </c>
      <c r="Y142" s="11" t="str">
        <f>IF(K142="N/E","N/E",K142*100/'Banca Comercial '!$BO142)</f>
        <v>N/E</v>
      </c>
      <c r="Z142" s="11" t="str">
        <f>IF(L142="N/E","N/E",L142*100/'Banca Comercial '!$BO142)</f>
        <v>N/E</v>
      </c>
      <c r="AA142" s="11" t="str">
        <f>IF(M142="N/E","N/E",M142*100/'Banca Comercial '!$BO142)</f>
        <v>N/E</v>
      </c>
    </row>
    <row r="143" spans="1:27" customFormat="1" hidden="1" x14ac:dyDescent="0.3">
      <c r="A143" s="33">
        <v>38384</v>
      </c>
      <c r="B143" s="11" t="s">
        <v>44</v>
      </c>
      <c r="C143" s="11" t="s">
        <v>44</v>
      </c>
      <c r="D143" s="11" t="s">
        <v>44</v>
      </c>
      <c r="E143" s="11">
        <v>7398000</v>
      </c>
      <c r="F143" s="11">
        <v>2892000</v>
      </c>
      <c r="G143" s="11" t="s">
        <v>44</v>
      </c>
      <c r="H143" s="11" t="s">
        <v>44</v>
      </c>
      <c r="I143" s="11" t="s">
        <v>44</v>
      </c>
      <c r="J143" s="11" t="s">
        <v>44</v>
      </c>
      <c r="K143" s="11" t="s">
        <v>44</v>
      </c>
      <c r="L143" s="11" t="s">
        <v>44</v>
      </c>
      <c r="M143" s="11" t="s">
        <v>44</v>
      </c>
      <c r="N143" s="53"/>
      <c r="O143" s="33">
        <v>38384</v>
      </c>
      <c r="P143" s="11" t="str">
        <f>IF(B143="N/E","N/E",B143*100/'Banca Comercial '!$BO143)</f>
        <v>N/E</v>
      </c>
      <c r="Q143" s="11" t="str">
        <f>IF(C143="N/E","N/E",C143*100/'Banca Comercial '!$BO143)</f>
        <v>N/E</v>
      </c>
      <c r="R143" s="11" t="str">
        <f>IF(D143="N/E","N/E",D143*100/'Banca Comercial '!$BO143)</f>
        <v>N/E</v>
      </c>
      <c r="S143" s="11">
        <f>IF(E143="N/E","N/E",E143*100/'Banca Comercial '!$BO143)</f>
        <v>13584966.324453687</v>
      </c>
      <c r="T143" s="11">
        <f>IF(F143="N/E","N/E",F143*100/'Banca Comercial '!$BO143)</f>
        <v>5310586.9978805175</v>
      </c>
      <c r="U143" s="11" t="str">
        <f>IF(G143="N/E","N/E",G143*100/'Banca Comercial '!$BO143)</f>
        <v>N/E</v>
      </c>
      <c r="V143" s="11" t="str">
        <f>IF(H143="N/E","N/E",H143*100/'Banca Comercial '!$BO143)</f>
        <v>N/E</v>
      </c>
      <c r="W143" s="11" t="str">
        <f>IF(I143="N/E","N/E",I143*100/'Banca Comercial '!$BO143)</f>
        <v>N/E</v>
      </c>
      <c r="X143" s="11" t="str">
        <f>IF(J143="N/E","N/E",J143*100/'Banca Comercial '!$BO143)</f>
        <v>N/E</v>
      </c>
      <c r="Y143" s="11" t="str">
        <f>IF(K143="N/E","N/E",K143*100/'Banca Comercial '!$BO143)</f>
        <v>N/E</v>
      </c>
      <c r="Z143" s="11" t="str">
        <f>IF(L143="N/E","N/E",L143*100/'Banca Comercial '!$BO143)</f>
        <v>N/E</v>
      </c>
      <c r="AA143" s="11" t="str">
        <f>IF(M143="N/E","N/E",M143*100/'Banca Comercial '!$BO143)</f>
        <v>N/E</v>
      </c>
    </row>
    <row r="144" spans="1:27" customFormat="1" hidden="1" x14ac:dyDescent="0.3">
      <c r="A144" s="34">
        <v>38412</v>
      </c>
      <c r="B144" s="11" t="s">
        <v>44</v>
      </c>
      <c r="C144" s="11" t="s">
        <v>44</v>
      </c>
      <c r="D144" s="11" t="s">
        <v>44</v>
      </c>
      <c r="E144" s="11">
        <v>7128000</v>
      </c>
      <c r="F144" s="11">
        <v>2885000</v>
      </c>
      <c r="G144" s="11" t="s">
        <v>44</v>
      </c>
      <c r="H144" s="11" t="s">
        <v>44</v>
      </c>
      <c r="I144" s="11" t="s">
        <v>44</v>
      </c>
      <c r="J144" s="11" t="s">
        <v>44</v>
      </c>
      <c r="K144" s="11" t="s">
        <v>44</v>
      </c>
      <c r="L144" s="11" t="s">
        <v>44</v>
      </c>
      <c r="M144" s="11" t="s">
        <v>44</v>
      </c>
      <c r="N144" s="53"/>
      <c r="O144" s="34">
        <v>38412</v>
      </c>
      <c r="P144" s="11" t="str">
        <f>IF(B144="N/E","N/E",B144*100/'Banca Comercial '!$BO144)</f>
        <v>N/E</v>
      </c>
      <c r="Q144" s="11" t="str">
        <f>IF(C144="N/E","N/E",C144*100/'Banca Comercial '!$BO144)</f>
        <v>N/E</v>
      </c>
      <c r="R144" s="11" t="str">
        <f>IF(D144="N/E","N/E",D144*100/'Banca Comercial '!$BO144)</f>
        <v>N/E</v>
      </c>
      <c r="S144" s="11">
        <f>IF(E144="N/E","N/E",E144*100/'Banca Comercial '!$BO144)</f>
        <v>13030433.122629913</v>
      </c>
      <c r="T144" s="11">
        <f>IF(F144="N/E","N/E",F144*100/'Banca Comercial '!$BO144)</f>
        <v>5273961.7787299799</v>
      </c>
      <c r="U144" s="11" t="str">
        <f>IF(G144="N/E","N/E",G144*100/'Banca Comercial '!$BO144)</f>
        <v>N/E</v>
      </c>
      <c r="V144" s="11" t="str">
        <f>IF(H144="N/E","N/E",H144*100/'Banca Comercial '!$BO144)</f>
        <v>N/E</v>
      </c>
      <c r="W144" s="11" t="str">
        <f>IF(I144="N/E","N/E",I144*100/'Banca Comercial '!$BO144)</f>
        <v>N/E</v>
      </c>
      <c r="X144" s="11" t="str">
        <f>IF(J144="N/E","N/E",J144*100/'Banca Comercial '!$BO144)</f>
        <v>N/E</v>
      </c>
      <c r="Y144" s="11" t="str">
        <f>IF(K144="N/E","N/E",K144*100/'Banca Comercial '!$BO144)</f>
        <v>N/E</v>
      </c>
      <c r="Z144" s="11" t="str">
        <f>IF(L144="N/E","N/E",L144*100/'Banca Comercial '!$BO144)</f>
        <v>N/E</v>
      </c>
      <c r="AA144" s="11" t="str">
        <f>IF(M144="N/E","N/E",M144*100/'Banca Comercial '!$BO144)</f>
        <v>N/E</v>
      </c>
    </row>
    <row r="145" spans="1:35" customFormat="1" hidden="1" x14ac:dyDescent="0.3">
      <c r="A145" s="35">
        <v>38443</v>
      </c>
      <c r="B145" s="11" t="s">
        <v>44</v>
      </c>
      <c r="C145" s="11" t="s">
        <v>44</v>
      </c>
      <c r="D145" s="11" t="s">
        <v>44</v>
      </c>
      <c r="E145" s="11">
        <v>7609400</v>
      </c>
      <c r="F145" s="11">
        <v>2932300</v>
      </c>
      <c r="G145" s="11" t="s">
        <v>44</v>
      </c>
      <c r="H145" s="11" t="s">
        <v>44</v>
      </c>
      <c r="I145" s="11" t="s">
        <v>44</v>
      </c>
      <c r="J145" s="11" t="s">
        <v>44</v>
      </c>
      <c r="K145" s="11" t="s">
        <v>44</v>
      </c>
      <c r="L145" s="11" t="s">
        <v>44</v>
      </c>
      <c r="M145" s="11" t="s">
        <v>44</v>
      </c>
      <c r="N145" s="53"/>
      <c r="O145" s="35">
        <v>38443</v>
      </c>
      <c r="P145" s="11" t="str">
        <f>IF(B145="N/E","N/E",B145*100/'Banca Comercial '!$BO145)</f>
        <v>N/E</v>
      </c>
      <c r="Q145" s="11" t="str">
        <f>IF(C145="N/E","N/E",C145*100/'Banca Comercial '!$BO145)</f>
        <v>N/E</v>
      </c>
      <c r="R145" s="11" t="str">
        <f>IF(D145="N/E","N/E",D145*100/'Banca Comercial '!$BO145)</f>
        <v>N/E</v>
      </c>
      <c r="S145" s="11">
        <f>IF(E145="N/E","N/E",E145*100/'Banca Comercial '!$BO145)</f>
        <v>13861097.559083574</v>
      </c>
      <c r="T145" s="11">
        <f>IF(F145="N/E","N/E",F145*100/'Banca Comercial '!$BO145)</f>
        <v>5341406.2044971697</v>
      </c>
      <c r="U145" s="11" t="str">
        <f>IF(G145="N/E","N/E",G145*100/'Banca Comercial '!$BO145)</f>
        <v>N/E</v>
      </c>
      <c r="V145" s="11" t="str">
        <f>IF(H145="N/E","N/E",H145*100/'Banca Comercial '!$BO145)</f>
        <v>N/E</v>
      </c>
      <c r="W145" s="11" t="str">
        <f>IF(I145="N/E","N/E",I145*100/'Banca Comercial '!$BO145)</f>
        <v>N/E</v>
      </c>
      <c r="X145" s="11" t="str">
        <f>IF(J145="N/E","N/E",J145*100/'Banca Comercial '!$BO145)</f>
        <v>N/E</v>
      </c>
      <c r="Y145" s="11" t="str">
        <f>IF(K145="N/E","N/E",K145*100/'Banca Comercial '!$BO145)</f>
        <v>N/E</v>
      </c>
      <c r="Z145" s="11" t="str">
        <f>IF(L145="N/E","N/E",L145*100/'Banca Comercial '!$BO145)</f>
        <v>N/E</v>
      </c>
      <c r="AA145" s="11" t="str">
        <f>IF(M145="N/E","N/E",M145*100/'Banca Comercial '!$BO145)</f>
        <v>N/E</v>
      </c>
    </row>
    <row r="146" spans="1:35" customFormat="1" hidden="1" x14ac:dyDescent="0.3">
      <c r="A146" s="36">
        <v>38473</v>
      </c>
      <c r="B146" s="11" t="s">
        <v>44</v>
      </c>
      <c r="C146" s="11" t="s">
        <v>44</v>
      </c>
      <c r="D146" s="11" t="s">
        <v>44</v>
      </c>
      <c r="E146" s="11">
        <v>7666200</v>
      </c>
      <c r="F146" s="11">
        <v>2925300</v>
      </c>
      <c r="G146" s="11" t="s">
        <v>44</v>
      </c>
      <c r="H146" s="11" t="s">
        <v>44</v>
      </c>
      <c r="I146" s="11" t="s">
        <v>44</v>
      </c>
      <c r="J146" s="11" t="s">
        <v>44</v>
      </c>
      <c r="K146" s="11" t="s">
        <v>44</v>
      </c>
      <c r="L146" s="11" t="s">
        <v>44</v>
      </c>
      <c r="M146" s="11" t="s">
        <v>44</v>
      </c>
      <c r="N146" s="53"/>
      <c r="O146" s="36">
        <v>38473</v>
      </c>
      <c r="P146" s="11" t="str">
        <f>IF(B146="N/E","N/E",B146*100/'Banca Comercial '!$BO146)</f>
        <v>N/E</v>
      </c>
      <c r="Q146" s="11" t="str">
        <f>IF(C146="N/E","N/E",C146*100/'Banca Comercial '!$BO146)</f>
        <v>N/E</v>
      </c>
      <c r="R146" s="11" t="str">
        <f>IF(D146="N/E","N/E",D146*100/'Banca Comercial '!$BO146)</f>
        <v>N/E</v>
      </c>
      <c r="S146" s="11">
        <f>IF(E146="N/E","N/E",E146*100/'Banca Comercial '!$BO146)</f>
        <v>13999734.005350592</v>
      </c>
      <c r="T146" s="11">
        <f>IF(F146="N/E","N/E",F146*100/'Banca Comercial '!$BO146)</f>
        <v>5342075.8505977001</v>
      </c>
      <c r="U146" s="11" t="str">
        <f>IF(G146="N/E","N/E",G146*100/'Banca Comercial '!$BO146)</f>
        <v>N/E</v>
      </c>
      <c r="V146" s="11" t="str">
        <f>IF(H146="N/E","N/E",H146*100/'Banca Comercial '!$BO146)</f>
        <v>N/E</v>
      </c>
      <c r="W146" s="11" t="str">
        <f>IF(I146="N/E","N/E",I146*100/'Banca Comercial '!$BO146)</f>
        <v>N/E</v>
      </c>
      <c r="X146" s="11" t="str">
        <f>IF(J146="N/E","N/E",J146*100/'Banca Comercial '!$BO146)</f>
        <v>N/E</v>
      </c>
      <c r="Y146" s="11" t="str">
        <f>IF(K146="N/E","N/E",K146*100/'Banca Comercial '!$BO146)</f>
        <v>N/E</v>
      </c>
      <c r="Z146" s="11" t="str">
        <f>IF(L146="N/E","N/E",L146*100/'Banca Comercial '!$BO146)</f>
        <v>N/E</v>
      </c>
      <c r="AA146" s="11" t="str">
        <f>IF(M146="N/E","N/E",M146*100/'Banca Comercial '!$BO146)</f>
        <v>N/E</v>
      </c>
    </row>
    <row r="147" spans="1:35" customFormat="1" hidden="1" x14ac:dyDescent="0.3">
      <c r="A147" s="37">
        <v>38504</v>
      </c>
      <c r="B147" s="11" t="s">
        <v>44</v>
      </c>
      <c r="C147" s="11" t="s">
        <v>44</v>
      </c>
      <c r="D147" s="11" t="s">
        <v>44</v>
      </c>
      <c r="E147" s="11">
        <v>6649000</v>
      </c>
      <c r="F147" s="11">
        <v>4043100</v>
      </c>
      <c r="G147" s="11" t="s">
        <v>44</v>
      </c>
      <c r="H147" s="11" t="s">
        <v>44</v>
      </c>
      <c r="I147" s="11" t="s">
        <v>44</v>
      </c>
      <c r="J147" s="11" t="s">
        <v>44</v>
      </c>
      <c r="K147" s="11" t="s">
        <v>44</v>
      </c>
      <c r="L147" s="11" t="s">
        <v>44</v>
      </c>
      <c r="M147" s="11" t="s">
        <v>44</v>
      </c>
      <c r="N147" s="53"/>
      <c r="O147" s="37">
        <v>38504</v>
      </c>
      <c r="P147" s="11" t="str">
        <f>IF(B147="N/E","N/E",B147*100/'Banca Comercial '!$BO147)</f>
        <v>N/E</v>
      </c>
      <c r="Q147" s="11" t="str">
        <f>IF(C147="N/E","N/E",C147*100/'Banca Comercial '!$BO147)</f>
        <v>N/E</v>
      </c>
      <c r="R147" s="11" t="str">
        <f>IF(D147="N/E","N/E",D147*100/'Banca Comercial '!$BO147)</f>
        <v>N/E</v>
      </c>
      <c r="S147" s="11">
        <f>IF(E147="N/E","N/E",E147*100/'Banca Comercial '!$BO147)</f>
        <v>12153826.777724268</v>
      </c>
      <c r="T147" s="11">
        <f>IF(F147="N/E","N/E",F147*100/'Banca Comercial '!$BO147)</f>
        <v>7390455.2632000288</v>
      </c>
      <c r="U147" s="11" t="str">
        <f>IF(G147="N/E","N/E",G147*100/'Banca Comercial '!$BO147)</f>
        <v>N/E</v>
      </c>
      <c r="V147" s="11" t="str">
        <f>IF(H147="N/E","N/E",H147*100/'Banca Comercial '!$BO147)</f>
        <v>N/E</v>
      </c>
      <c r="W147" s="11" t="str">
        <f>IF(I147="N/E","N/E",I147*100/'Banca Comercial '!$BO147)</f>
        <v>N/E</v>
      </c>
      <c r="X147" s="11" t="str">
        <f>IF(J147="N/E","N/E",J147*100/'Banca Comercial '!$BO147)</f>
        <v>N/E</v>
      </c>
      <c r="Y147" s="11" t="str">
        <f>IF(K147="N/E","N/E",K147*100/'Banca Comercial '!$BO147)</f>
        <v>N/E</v>
      </c>
      <c r="Z147" s="11" t="str">
        <f>IF(L147="N/E","N/E",L147*100/'Banca Comercial '!$BO147)</f>
        <v>N/E</v>
      </c>
      <c r="AA147" s="11" t="str">
        <f>IF(M147="N/E","N/E",M147*100/'Banca Comercial '!$BO147)</f>
        <v>N/E</v>
      </c>
    </row>
    <row r="148" spans="1:35" customFormat="1" hidden="1" x14ac:dyDescent="0.3">
      <c r="A148" s="38">
        <v>38534</v>
      </c>
      <c r="B148" s="11" t="s">
        <v>44</v>
      </c>
      <c r="C148" s="11" t="s">
        <v>44</v>
      </c>
      <c r="D148" s="11" t="s">
        <v>44</v>
      </c>
      <c r="E148" s="11">
        <v>6683200</v>
      </c>
      <c r="F148" s="11">
        <v>4075600</v>
      </c>
      <c r="G148" s="11" t="s">
        <v>44</v>
      </c>
      <c r="H148" s="11" t="s">
        <v>44</v>
      </c>
      <c r="I148" s="11" t="s">
        <v>44</v>
      </c>
      <c r="J148" s="11" t="s">
        <v>44</v>
      </c>
      <c r="K148" s="11" t="s">
        <v>44</v>
      </c>
      <c r="L148" s="11" t="s">
        <v>44</v>
      </c>
      <c r="M148" s="11" t="s">
        <v>44</v>
      </c>
      <c r="N148" s="53"/>
      <c r="O148" s="38">
        <v>38534</v>
      </c>
      <c r="P148" s="11" t="str">
        <f>IF(B148="N/E","N/E",B148*100/'Banca Comercial '!$BO148)</f>
        <v>N/E</v>
      </c>
      <c r="Q148" s="11" t="str">
        <f>IF(C148="N/E","N/E",C148*100/'Banca Comercial '!$BO148)</f>
        <v>N/E</v>
      </c>
      <c r="R148" s="11" t="str">
        <f>IF(D148="N/E","N/E",D148*100/'Banca Comercial '!$BO148)</f>
        <v>N/E</v>
      </c>
      <c r="S148" s="11">
        <f>IF(E148="N/E","N/E",E148*100/'Banca Comercial '!$BO148)</f>
        <v>12168716.479836207</v>
      </c>
      <c r="T148" s="11">
        <f>IF(F148="N/E","N/E",F148*100/'Banca Comercial '!$BO148)</f>
        <v>7420819.5004220195</v>
      </c>
      <c r="U148" s="11" t="str">
        <f>IF(G148="N/E","N/E",G148*100/'Banca Comercial '!$BO148)</f>
        <v>N/E</v>
      </c>
      <c r="V148" s="11" t="str">
        <f>IF(H148="N/E","N/E",H148*100/'Banca Comercial '!$BO148)</f>
        <v>N/E</v>
      </c>
      <c r="W148" s="11" t="str">
        <f>IF(I148="N/E","N/E",I148*100/'Banca Comercial '!$BO148)</f>
        <v>N/E</v>
      </c>
      <c r="X148" s="11" t="str">
        <f>IF(J148="N/E","N/E",J148*100/'Banca Comercial '!$BO148)</f>
        <v>N/E</v>
      </c>
      <c r="Y148" s="11" t="str">
        <f>IF(K148="N/E","N/E",K148*100/'Banca Comercial '!$BO148)</f>
        <v>N/E</v>
      </c>
      <c r="Z148" s="11" t="str">
        <f>IF(L148="N/E","N/E",L148*100/'Banca Comercial '!$BO148)</f>
        <v>N/E</v>
      </c>
      <c r="AA148" s="11" t="str">
        <f>IF(M148="N/E","N/E",M148*100/'Banca Comercial '!$BO148)</f>
        <v>N/E</v>
      </c>
      <c r="AD148" s="48"/>
      <c r="AE148" s="48"/>
      <c r="AF148" s="48"/>
      <c r="AG148" s="48"/>
      <c r="AH148" s="48"/>
      <c r="AI148" s="48"/>
    </row>
    <row r="149" spans="1:35" customFormat="1" hidden="1" x14ac:dyDescent="0.3">
      <c r="A149" s="39">
        <v>38565</v>
      </c>
      <c r="B149" s="11" t="s">
        <v>44</v>
      </c>
      <c r="C149" s="11" t="s">
        <v>44</v>
      </c>
      <c r="D149" s="11" t="s">
        <v>44</v>
      </c>
      <c r="E149" s="11">
        <v>6708700</v>
      </c>
      <c r="F149" s="11">
        <v>4075000</v>
      </c>
      <c r="G149" s="11" t="s">
        <v>44</v>
      </c>
      <c r="H149" s="11" t="s">
        <v>44</v>
      </c>
      <c r="I149" s="11" t="s">
        <v>44</v>
      </c>
      <c r="J149" s="11" t="s">
        <v>44</v>
      </c>
      <c r="K149" s="11" t="s">
        <v>44</v>
      </c>
      <c r="L149" s="11" t="s">
        <v>44</v>
      </c>
      <c r="M149" s="11" t="s">
        <v>44</v>
      </c>
      <c r="N149" s="53"/>
      <c r="O149" s="39">
        <v>38565</v>
      </c>
      <c r="P149" s="11" t="str">
        <f>IF(B149="N/E","N/E",B149*100/'Banca Comercial '!$BO149)</f>
        <v>N/E</v>
      </c>
      <c r="Q149" s="11" t="str">
        <f>IF(C149="N/E","N/E",C149*100/'Banca Comercial '!$BO149)</f>
        <v>N/E</v>
      </c>
      <c r="R149" s="11" t="str">
        <f>IF(D149="N/E","N/E",D149*100/'Banca Comercial '!$BO149)</f>
        <v>N/E</v>
      </c>
      <c r="S149" s="11">
        <f>IF(E149="N/E","N/E",E149*100/'Banca Comercial '!$BO149)</f>
        <v>12200577.767007541</v>
      </c>
      <c r="T149" s="11">
        <f>IF(F149="N/E","N/E",F149*100/'Banca Comercial '!$BO149)</f>
        <v>7410877.5769606223</v>
      </c>
      <c r="U149" s="11" t="str">
        <f>IF(G149="N/E","N/E",G149*100/'Banca Comercial '!$BO149)</f>
        <v>N/E</v>
      </c>
      <c r="V149" s="11" t="str">
        <f>IF(H149="N/E","N/E",H149*100/'Banca Comercial '!$BO149)</f>
        <v>N/E</v>
      </c>
      <c r="W149" s="11" t="str">
        <f>IF(I149="N/E","N/E",I149*100/'Banca Comercial '!$BO149)</f>
        <v>N/E</v>
      </c>
      <c r="X149" s="11" t="str">
        <f>IF(J149="N/E","N/E",J149*100/'Banca Comercial '!$BO149)</f>
        <v>N/E</v>
      </c>
      <c r="Y149" s="11" t="str">
        <f>IF(K149="N/E","N/E",K149*100/'Banca Comercial '!$BO149)</f>
        <v>N/E</v>
      </c>
      <c r="Z149" s="11" t="str">
        <f>IF(L149="N/E","N/E",L149*100/'Banca Comercial '!$BO149)</f>
        <v>N/E</v>
      </c>
      <c r="AA149" s="11" t="str">
        <f>IF(M149="N/E","N/E",M149*100/'Banca Comercial '!$BO149)</f>
        <v>N/E</v>
      </c>
    </row>
    <row r="150" spans="1:35" customFormat="1" hidden="1" x14ac:dyDescent="0.3">
      <c r="A150" s="40">
        <v>38596</v>
      </c>
      <c r="B150" s="11" t="s">
        <v>44</v>
      </c>
      <c r="C150" s="11" t="s">
        <v>44</v>
      </c>
      <c r="D150" s="11" t="s">
        <v>44</v>
      </c>
      <c r="E150" s="11">
        <v>6738000</v>
      </c>
      <c r="F150" s="11">
        <v>4102100</v>
      </c>
      <c r="G150" s="11" t="s">
        <v>44</v>
      </c>
      <c r="H150" s="11" t="s">
        <v>44</v>
      </c>
      <c r="I150" s="11" t="s">
        <v>44</v>
      </c>
      <c r="J150" s="11" t="s">
        <v>44</v>
      </c>
      <c r="K150" s="11" t="s">
        <v>44</v>
      </c>
      <c r="L150" s="11" t="s">
        <v>44</v>
      </c>
      <c r="M150" s="11" t="s">
        <v>44</v>
      </c>
      <c r="N150" s="53"/>
      <c r="O150" s="40">
        <v>38596</v>
      </c>
      <c r="P150" s="11" t="str">
        <f>IF(B150="N/E","N/E",B150*100/'Banca Comercial '!$BO150)</f>
        <v>N/E</v>
      </c>
      <c r="Q150" s="11" t="str">
        <f>IF(C150="N/E","N/E",C150*100/'Banca Comercial '!$BO150)</f>
        <v>N/E</v>
      </c>
      <c r="R150" s="11" t="str">
        <f>IF(D150="N/E","N/E",D150*100/'Banca Comercial '!$BO150)</f>
        <v>N/E</v>
      </c>
      <c r="S150" s="11">
        <f>IF(E150="N/E","N/E",E150*100/'Banca Comercial '!$BO150)</f>
        <v>12204948.098438876</v>
      </c>
      <c r="T150" s="11">
        <f>IF(F150="N/E","N/E",F150*100/'Banca Comercial '!$BO150)</f>
        <v>7430382.5459492598</v>
      </c>
      <c r="U150" s="11" t="str">
        <f>IF(G150="N/E","N/E",G150*100/'Banca Comercial '!$BO150)</f>
        <v>N/E</v>
      </c>
      <c r="V150" s="11" t="str">
        <f>IF(H150="N/E","N/E",H150*100/'Banca Comercial '!$BO150)</f>
        <v>N/E</v>
      </c>
      <c r="W150" s="11" t="str">
        <f>IF(I150="N/E","N/E",I150*100/'Banca Comercial '!$BO150)</f>
        <v>N/E</v>
      </c>
      <c r="X150" s="11" t="str">
        <f>IF(J150="N/E","N/E",J150*100/'Banca Comercial '!$BO150)</f>
        <v>N/E</v>
      </c>
      <c r="Y150" s="11" t="str">
        <f>IF(K150="N/E","N/E",K150*100/'Banca Comercial '!$BO150)</f>
        <v>N/E</v>
      </c>
      <c r="Z150" s="11" t="str">
        <f>IF(L150="N/E","N/E",L150*100/'Banca Comercial '!$BO150)</f>
        <v>N/E</v>
      </c>
      <c r="AA150" s="11" t="str">
        <f>IF(M150="N/E","N/E",M150*100/'Banca Comercial '!$BO150)</f>
        <v>N/E</v>
      </c>
    </row>
    <row r="151" spans="1:35" customFormat="1" hidden="1" x14ac:dyDescent="0.3">
      <c r="A151" s="41">
        <v>38626</v>
      </c>
      <c r="B151" s="11" t="s">
        <v>44</v>
      </c>
      <c r="C151" s="11" t="s">
        <v>44</v>
      </c>
      <c r="D151" s="11" t="s">
        <v>44</v>
      </c>
      <c r="E151" s="11">
        <v>6693300</v>
      </c>
      <c r="F151" s="11">
        <v>4107600</v>
      </c>
      <c r="G151" s="11" t="s">
        <v>44</v>
      </c>
      <c r="H151" s="11" t="s">
        <v>44</v>
      </c>
      <c r="I151" s="11" t="s">
        <v>44</v>
      </c>
      <c r="J151" s="11" t="s">
        <v>44</v>
      </c>
      <c r="K151" s="11" t="s">
        <v>44</v>
      </c>
      <c r="L151" s="11" t="s">
        <v>44</v>
      </c>
      <c r="M151" s="11" t="s">
        <v>44</v>
      </c>
      <c r="N151" s="53"/>
      <c r="O151" s="41">
        <v>38626</v>
      </c>
      <c r="P151" s="11" t="str">
        <f>IF(B151="N/E","N/E",B151*100/'Banca Comercial '!$BO151)</f>
        <v>N/E</v>
      </c>
      <c r="Q151" s="11" t="str">
        <f>IF(C151="N/E","N/E",C151*100/'Banca Comercial '!$BO151)</f>
        <v>N/E</v>
      </c>
      <c r="R151" s="11" t="str">
        <f>IF(D151="N/E","N/E",D151*100/'Banca Comercial '!$BO151)</f>
        <v>N/E</v>
      </c>
      <c r="S151" s="11">
        <f>IF(E151="N/E","N/E",E151*100/'Banca Comercial '!$BO151)</f>
        <v>12094294.821357749</v>
      </c>
      <c r="T151" s="11">
        <f>IF(F151="N/E","N/E",F151*100/'Banca Comercial '!$BO151)</f>
        <v>7422127.4122195458</v>
      </c>
      <c r="U151" s="11" t="str">
        <f>IF(G151="N/E","N/E",G151*100/'Banca Comercial '!$BO151)</f>
        <v>N/E</v>
      </c>
      <c r="V151" s="11" t="str">
        <f>IF(H151="N/E","N/E",H151*100/'Banca Comercial '!$BO151)</f>
        <v>N/E</v>
      </c>
      <c r="W151" s="11" t="str">
        <f>IF(I151="N/E","N/E",I151*100/'Banca Comercial '!$BO151)</f>
        <v>N/E</v>
      </c>
      <c r="X151" s="11" t="str">
        <f>IF(J151="N/E","N/E",J151*100/'Banca Comercial '!$BO151)</f>
        <v>N/E</v>
      </c>
      <c r="Y151" s="11" t="str">
        <f>IF(K151="N/E","N/E",K151*100/'Banca Comercial '!$BO151)</f>
        <v>N/E</v>
      </c>
      <c r="Z151" s="11" t="str">
        <f>IF(L151="N/E","N/E",L151*100/'Banca Comercial '!$BO151)</f>
        <v>N/E</v>
      </c>
      <c r="AA151" s="11" t="str">
        <f>IF(M151="N/E","N/E",M151*100/'Banca Comercial '!$BO151)</f>
        <v>N/E</v>
      </c>
    </row>
    <row r="152" spans="1:35" customFormat="1" hidden="1" x14ac:dyDescent="0.3">
      <c r="A152" s="42">
        <v>38657</v>
      </c>
      <c r="B152" s="11" t="s">
        <v>44</v>
      </c>
      <c r="C152" s="11" t="s">
        <v>44</v>
      </c>
      <c r="D152" s="11" t="s">
        <v>44</v>
      </c>
      <c r="E152" s="11">
        <v>6744800</v>
      </c>
      <c r="F152" s="11">
        <v>4120100</v>
      </c>
      <c r="G152" s="11" t="s">
        <v>44</v>
      </c>
      <c r="H152" s="11" t="s">
        <v>44</v>
      </c>
      <c r="I152" s="11" t="s">
        <v>44</v>
      </c>
      <c r="J152" s="11" t="s">
        <v>44</v>
      </c>
      <c r="K152" s="11" t="s">
        <v>44</v>
      </c>
      <c r="L152" s="11" t="s">
        <v>44</v>
      </c>
      <c r="M152" s="11" t="s">
        <v>44</v>
      </c>
      <c r="N152" s="53"/>
      <c r="O152" s="42">
        <v>38657</v>
      </c>
      <c r="P152" s="11" t="str">
        <f>IF(B152="N/E","N/E",B152*100/'Banca Comercial '!$BO152)</f>
        <v>N/E</v>
      </c>
      <c r="Q152" s="11" t="str">
        <f>IF(C152="N/E","N/E",C152*100/'Banca Comercial '!$BO152)</f>
        <v>N/E</v>
      </c>
      <c r="R152" s="11" t="str">
        <f>IF(D152="N/E","N/E",D152*100/'Banca Comercial '!$BO152)</f>
        <v>N/E</v>
      </c>
      <c r="S152" s="11">
        <f>IF(E152="N/E","N/E",E152*100/'Banca Comercial '!$BO152)</f>
        <v>12100262.158424165</v>
      </c>
      <c r="T152" s="11">
        <f>IF(F152="N/E","N/E",F152*100/'Banca Comercial '!$BO152)</f>
        <v>7391514.9624782652</v>
      </c>
      <c r="U152" s="11" t="str">
        <f>IF(G152="N/E","N/E",G152*100/'Banca Comercial '!$BO152)</f>
        <v>N/E</v>
      </c>
      <c r="V152" s="11" t="str">
        <f>IF(H152="N/E","N/E",H152*100/'Banca Comercial '!$BO152)</f>
        <v>N/E</v>
      </c>
      <c r="W152" s="11" t="str">
        <f>IF(I152="N/E","N/E",I152*100/'Banca Comercial '!$BO152)</f>
        <v>N/E</v>
      </c>
      <c r="X152" s="11" t="str">
        <f>IF(J152="N/E","N/E",J152*100/'Banca Comercial '!$BO152)</f>
        <v>N/E</v>
      </c>
      <c r="Y152" s="11" t="str">
        <f>IF(K152="N/E","N/E",K152*100/'Banca Comercial '!$BO152)</f>
        <v>N/E</v>
      </c>
      <c r="Z152" s="11" t="str">
        <f>IF(L152="N/E","N/E",L152*100/'Banca Comercial '!$BO152)</f>
        <v>N/E</v>
      </c>
      <c r="AA152" s="11" t="str">
        <f>IF(M152="N/E","N/E",M152*100/'Banca Comercial '!$BO152)</f>
        <v>N/E</v>
      </c>
    </row>
    <row r="153" spans="1:35" customFormat="1" hidden="1" x14ac:dyDescent="0.3">
      <c r="A153" s="31">
        <v>38687</v>
      </c>
      <c r="B153" s="11" t="s">
        <v>44</v>
      </c>
      <c r="C153" s="11" t="s">
        <v>44</v>
      </c>
      <c r="D153" s="11" t="s">
        <v>44</v>
      </c>
      <c r="E153" s="11">
        <v>7056400</v>
      </c>
      <c r="F153" s="11">
        <v>3827000</v>
      </c>
      <c r="G153" s="11" t="s">
        <v>44</v>
      </c>
      <c r="H153" s="11" t="s">
        <v>44</v>
      </c>
      <c r="I153" s="11" t="s">
        <v>44</v>
      </c>
      <c r="J153" s="11" t="s">
        <v>44</v>
      </c>
      <c r="K153" s="11" t="s">
        <v>44</v>
      </c>
      <c r="L153" s="11" t="s">
        <v>44</v>
      </c>
      <c r="M153" s="11" t="s">
        <v>44</v>
      </c>
      <c r="N153" s="53"/>
      <c r="O153" s="31">
        <v>38687</v>
      </c>
      <c r="P153" s="11" t="str">
        <f>IF(B153="N/E","N/E",B153*100/'Banca Comercial '!$BO153)</f>
        <v>N/E</v>
      </c>
      <c r="Q153" s="11" t="str">
        <f>IF(C153="N/E","N/E",C153*100/'Banca Comercial '!$BO153)</f>
        <v>N/E</v>
      </c>
      <c r="R153" s="11" t="str">
        <f>IF(D153="N/E","N/E",D153*100/'Banca Comercial '!$BO153)</f>
        <v>N/E</v>
      </c>
      <c r="S153" s="11">
        <f>IF(E153="N/E","N/E",E153*100/'Banca Comercial '!$BO153)</f>
        <v>12581993.799467791</v>
      </c>
      <c r="T153" s="11">
        <f>IF(F153="N/E","N/E",F153*100/'Banca Comercial '!$BO153)</f>
        <v>6823775.6179586248</v>
      </c>
      <c r="U153" s="11" t="str">
        <f>IF(G153="N/E","N/E",G153*100/'Banca Comercial '!$BO153)</f>
        <v>N/E</v>
      </c>
      <c r="V153" s="11" t="str">
        <f>IF(H153="N/E","N/E",H153*100/'Banca Comercial '!$BO153)</f>
        <v>N/E</v>
      </c>
      <c r="W153" s="11" t="str">
        <f>IF(I153="N/E","N/E",I153*100/'Banca Comercial '!$BO153)</f>
        <v>N/E</v>
      </c>
      <c r="X153" s="11" t="str">
        <f>IF(J153="N/E","N/E",J153*100/'Banca Comercial '!$BO153)</f>
        <v>N/E</v>
      </c>
      <c r="Y153" s="11" t="str">
        <f>IF(K153="N/E","N/E",K153*100/'Banca Comercial '!$BO153)</f>
        <v>N/E</v>
      </c>
      <c r="Z153" s="11" t="str">
        <f>IF(L153="N/E","N/E",L153*100/'Banca Comercial '!$BO153)</f>
        <v>N/E</v>
      </c>
      <c r="AA153" s="11" t="str">
        <f>IF(M153="N/E","N/E",M153*100/'Banca Comercial '!$BO153)</f>
        <v>N/E</v>
      </c>
    </row>
    <row r="154" spans="1:35" customFormat="1" hidden="1" x14ac:dyDescent="0.3">
      <c r="A154" s="32">
        <v>38718</v>
      </c>
      <c r="B154" s="11" t="s">
        <v>44</v>
      </c>
      <c r="C154" s="11" t="s">
        <v>44</v>
      </c>
      <c r="D154" s="11" t="s">
        <v>44</v>
      </c>
      <c r="E154" s="11">
        <v>7037000</v>
      </c>
      <c r="F154" s="11">
        <v>3809200</v>
      </c>
      <c r="G154" s="11" t="s">
        <v>44</v>
      </c>
      <c r="H154" s="11" t="s">
        <v>44</v>
      </c>
      <c r="I154" s="11" t="s">
        <v>44</v>
      </c>
      <c r="J154" s="11" t="s">
        <v>44</v>
      </c>
      <c r="K154" s="11" t="s">
        <v>44</v>
      </c>
      <c r="L154" s="11" t="s">
        <v>44</v>
      </c>
      <c r="M154" s="11" t="s">
        <v>44</v>
      </c>
      <c r="N154" s="53"/>
      <c r="O154" s="32">
        <v>38718</v>
      </c>
      <c r="P154" s="11" t="str">
        <f>IF(B154="N/E","N/E",B154*100/'Banca Comercial '!$BO154)</f>
        <v>N/E</v>
      </c>
      <c r="Q154" s="11" t="str">
        <f>IF(C154="N/E","N/E",C154*100/'Banca Comercial '!$BO154)</f>
        <v>N/E</v>
      </c>
      <c r="R154" s="11" t="str">
        <f>IF(D154="N/E","N/E",D154*100/'Banca Comercial '!$BO154)</f>
        <v>N/E</v>
      </c>
      <c r="S154" s="11">
        <f>IF(E154="N/E","N/E",E154*100/'Banca Comercial '!$BO154)</f>
        <v>12474252.11818184</v>
      </c>
      <c r="T154" s="11">
        <f>IF(F154="N/E","N/E",F154*100/'Banca Comercial '!$BO154)</f>
        <v>6752440.1262723124</v>
      </c>
      <c r="U154" s="11" t="str">
        <f>IF(G154="N/E","N/E",G154*100/'Banca Comercial '!$BO154)</f>
        <v>N/E</v>
      </c>
      <c r="V154" s="11" t="str">
        <f>IF(H154="N/E","N/E",H154*100/'Banca Comercial '!$BO154)</f>
        <v>N/E</v>
      </c>
      <c r="W154" s="11" t="str">
        <f>IF(I154="N/E","N/E",I154*100/'Banca Comercial '!$BO154)</f>
        <v>N/E</v>
      </c>
      <c r="X154" s="11" t="str">
        <f>IF(J154="N/E","N/E",J154*100/'Banca Comercial '!$BO154)</f>
        <v>N/E</v>
      </c>
      <c r="Y154" s="11" t="str">
        <f>IF(K154="N/E","N/E",K154*100/'Banca Comercial '!$BO154)</f>
        <v>N/E</v>
      </c>
      <c r="Z154" s="11" t="str">
        <f>IF(L154="N/E","N/E",L154*100/'Banca Comercial '!$BO154)</f>
        <v>N/E</v>
      </c>
      <c r="AA154" s="11" t="str">
        <f>IF(M154="N/E","N/E",M154*100/'Banca Comercial '!$BO154)</f>
        <v>N/E</v>
      </c>
    </row>
    <row r="155" spans="1:35" customFormat="1" hidden="1" x14ac:dyDescent="0.3">
      <c r="A155" s="33">
        <v>38749</v>
      </c>
      <c r="B155" s="11" t="s">
        <v>44</v>
      </c>
      <c r="C155" s="11" t="s">
        <v>44</v>
      </c>
      <c r="D155" s="11" t="s">
        <v>44</v>
      </c>
      <c r="E155" s="11">
        <v>7042100</v>
      </c>
      <c r="F155" s="11">
        <v>3821900</v>
      </c>
      <c r="G155" s="11" t="s">
        <v>44</v>
      </c>
      <c r="H155" s="11" t="s">
        <v>44</v>
      </c>
      <c r="I155" s="11" t="s">
        <v>44</v>
      </c>
      <c r="J155" s="11" t="s">
        <v>44</v>
      </c>
      <c r="K155" s="11" t="s">
        <v>44</v>
      </c>
      <c r="L155" s="11" t="s">
        <v>44</v>
      </c>
      <c r="M155" s="11" t="s">
        <v>44</v>
      </c>
      <c r="N155" s="53"/>
      <c r="O155" s="33">
        <v>38749</v>
      </c>
      <c r="P155" s="11" t="str">
        <f>IF(B155="N/E","N/E",B155*100/'Banca Comercial '!$BO155)</f>
        <v>N/E</v>
      </c>
      <c r="Q155" s="11" t="str">
        <f>IF(C155="N/E","N/E",C155*100/'Banca Comercial '!$BO155)</f>
        <v>N/E</v>
      </c>
      <c r="R155" s="11" t="str">
        <f>IF(D155="N/E","N/E",D155*100/'Banca Comercial '!$BO155)</f>
        <v>N/E</v>
      </c>
      <c r="S155" s="11">
        <f>IF(E155="N/E","N/E",E155*100/'Banca Comercial '!$BO155)</f>
        <v>12464220.719800025</v>
      </c>
      <c r="T155" s="11">
        <f>IF(F155="N/E","N/E",F155*100/'Banca Comercial '!$BO155)</f>
        <v>6764602.202326539</v>
      </c>
      <c r="U155" s="11" t="str">
        <f>IF(G155="N/E","N/E",G155*100/'Banca Comercial '!$BO155)</f>
        <v>N/E</v>
      </c>
      <c r="V155" s="11" t="str">
        <f>IF(H155="N/E","N/E",H155*100/'Banca Comercial '!$BO155)</f>
        <v>N/E</v>
      </c>
      <c r="W155" s="11" t="str">
        <f>IF(I155="N/E","N/E",I155*100/'Banca Comercial '!$BO155)</f>
        <v>N/E</v>
      </c>
      <c r="X155" s="11" t="str">
        <f>IF(J155="N/E","N/E",J155*100/'Banca Comercial '!$BO155)</f>
        <v>N/E</v>
      </c>
      <c r="Y155" s="11" t="str">
        <f>IF(K155="N/E","N/E",K155*100/'Banca Comercial '!$BO155)</f>
        <v>N/E</v>
      </c>
      <c r="Z155" s="11" t="str">
        <f>IF(L155="N/E","N/E",L155*100/'Banca Comercial '!$BO155)</f>
        <v>N/E</v>
      </c>
      <c r="AA155" s="11" t="str">
        <f>IF(M155="N/E","N/E",M155*100/'Banca Comercial '!$BO155)</f>
        <v>N/E</v>
      </c>
    </row>
    <row r="156" spans="1:35" customFormat="1" hidden="1" x14ac:dyDescent="0.3">
      <c r="A156" s="34">
        <v>38777</v>
      </c>
      <c r="B156" s="11" t="s">
        <v>44</v>
      </c>
      <c r="C156" s="11" t="s">
        <v>44</v>
      </c>
      <c r="D156" s="11" t="s">
        <v>44</v>
      </c>
      <c r="E156" s="11">
        <v>7109500</v>
      </c>
      <c r="F156" s="11">
        <v>3844300</v>
      </c>
      <c r="G156" s="11" t="s">
        <v>44</v>
      </c>
      <c r="H156" s="11" t="s">
        <v>44</v>
      </c>
      <c r="I156" s="11" t="s">
        <v>44</v>
      </c>
      <c r="J156" s="11" t="s">
        <v>44</v>
      </c>
      <c r="K156" s="11" t="s">
        <v>44</v>
      </c>
      <c r="L156" s="11" t="s">
        <v>44</v>
      </c>
      <c r="M156" s="11" t="s">
        <v>44</v>
      </c>
      <c r="N156" s="53"/>
      <c r="O156" s="34">
        <v>38777</v>
      </c>
      <c r="P156" s="11" t="str">
        <f>IF(B156="N/E","N/E",B156*100/'Banca Comercial '!$BO156)</f>
        <v>N/E</v>
      </c>
      <c r="Q156" s="11" t="str">
        <f>IF(C156="N/E","N/E",C156*100/'Banca Comercial '!$BO156)</f>
        <v>N/E</v>
      </c>
      <c r="R156" s="11" t="str">
        <f>IF(D156="N/E","N/E",D156*100/'Banca Comercial '!$BO156)</f>
        <v>N/E</v>
      </c>
      <c r="S156" s="11">
        <f>IF(E156="N/E","N/E",E156*100/'Banca Comercial '!$BO156)</f>
        <v>12567747.487548318</v>
      </c>
      <c r="T156" s="11">
        <f>IF(F156="N/E","N/E",F156*100/'Banca Comercial '!$BO156)</f>
        <v>6795722.8590452205</v>
      </c>
      <c r="U156" s="11" t="str">
        <f>IF(G156="N/E","N/E",G156*100/'Banca Comercial '!$BO156)</f>
        <v>N/E</v>
      </c>
      <c r="V156" s="11" t="str">
        <f>IF(H156="N/E","N/E",H156*100/'Banca Comercial '!$BO156)</f>
        <v>N/E</v>
      </c>
      <c r="W156" s="11" t="str">
        <f>IF(I156="N/E","N/E",I156*100/'Banca Comercial '!$BO156)</f>
        <v>N/E</v>
      </c>
      <c r="X156" s="11" t="str">
        <f>IF(J156="N/E","N/E",J156*100/'Banca Comercial '!$BO156)</f>
        <v>N/E</v>
      </c>
      <c r="Y156" s="11" t="str">
        <f>IF(K156="N/E","N/E",K156*100/'Banca Comercial '!$BO156)</f>
        <v>N/E</v>
      </c>
      <c r="Z156" s="11" t="str">
        <f>IF(L156="N/E","N/E",L156*100/'Banca Comercial '!$BO156)</f>
        <v>N/E</v>
      </c>
      <c r="AA156" s="11" t="str">
        <f>IF(M156="N/E","N/E",M156*100/'Banca Comercial '!$BO156)</f>
        <v>N/E</v>
      </c>
    </row>
    <row r="157" spans="1:35" customFormat="1" hidden="1" x14ac:dyDescent="0.3">
      <c r="A157" s="35">
        <v>38808</v>
      </c>
      <c r="B157" s="11" t="s">
        <v>44</v>
      </c>
      <c r="C157" s="11" t="s">
        <v>44</v>
      </c>
      <c r="D157" s="11" t="s">
        <v>44</v>
      </c>
      <c r="E157" s="11">
        <v>7191400</v>
      </c>
      <c r="F157" s="11">
        <v>3858100</v>
      </c>
      <c r="G157" s="11" t="s">
        <v>44</v>
      </c>
      <c r="H157" s="11" t="s">
        <v>44</v>
      </c>
      <c r="I157" s="11" t="s">
        <v>44</v>
      </c>
      <c r="J157" s="11" t="s">
        <v>44</v>
      </c>
      <c r="K157" s="11" t="s">
        <v>44</v>
      </c>
      <c r="L157" s="11" t="s">
        <v>44</v>
      </c>
      <c r="M157" s="11" t="s">
        <v>44</v>
      </c>
      <c r="N157" s="53"/>
      <c r="O157" s="35">
        <v>38808</v>
      </c>
      <c r="P157" s="11" t="str">
        <f>IF(B157="N/E","N/E",B157*100/'Banca Comercial '!$BO157)</f>
        <v>N/E</v>
      </c>
      <c r="Q157" s="11" t="str">
        <f>IF(C157="N/E","N/E",C157*100/'Banca Comercial '!$BO157)</f>
        <v>N/E</v>
      </c>
      <c r="R157" s="11" t="str">
        <f>IF(D157="N/E","N/E",D157*100/'Banca Comercial '!$BO157)</f>
        <v>N/E</v>
      </c>
      <c r="S157" s="11">
        <f>IF(E157="N/E","N/E",E157*100/'Banca Comercial '!$BO157)</f>
        <v>12693913.505452869</v>
      </c>
      <c r="T157" s="11">
        <f>IF(F157="N/E","N/E",F157*100/'Banca Comercial '!$BO157)</f>
        <v>6810132.6160952961</v>
      </c>
      <c r="U157" s="11" t="str">
        <f>IF(G157="N/E","N/E",G157*100/'Banca Comercial '!$BO157)</f>
        <v>N/E</v>
      </c>
      <c r="V157" s="11" t="str">
        <f>IF(H157="N/E","N/E",H157*100/'Banca Comercial '!$BO157)</f>
        <v>N/E</v>
      </c>
      <c r="W157" s="11" t="str">
        <f>IF(I157="N/E","N/E",I157*100/'Banca Comercial '!$BO157)</f>
        <v>N/E</v>
      </c>
      <c r="X157" s="11" t="str">
        <f>IF(J157="N/E","N/E",J157*100/'Banca Comercial '!$BO157)</f>
        <v>N/E</v>
      </c>
      <c r="Y157" s="11" t="str">
        <f>IF(K157="N/E","N/E",K157*100/'Banca Comercial '!$BO157)</f>
        <v>N/E</v>
      </c>
      <c r="Z157" s="11" t="str">
        <f>IF(L157="N/E","N/E",L157*100/'Banca Comercial '!$BO157)</f>
        <v>N/E</v>
      </c>
      <c r="AA157" s="11" t="str">
        <f>IF(M157="N/E","N/E",M157*100/'Banca Comercial '!$BO157)</f>
        <v>N/E</v>
      </c>
    </row>
    <row r="158" spans="1:35" customFormat="1" hidden="1" x14ac:dyDescent="0.3">
      <c r="A158" s="36">
        <v>38838</v>
      </c>
      <c r="B158" s="11" t="s">
        <v>44</v>
      </c>
      <c r="C158" s="11" t="s">
        <v>44</v>
      </c>
      <c r="D158" s="11" t="s">
        <v>44</v>
      </c>
      <c r="E158" s="11">
        <v>7223600</v>
      </c>
      <c r="F158" s="11">
        <v>3863400</v>
      </c>
      <c r="G158" s="11" t="s">
        <v>44</v>
      </c>
      <c r="H158" s="11" t="s">
        <v>44</v>
      </c>
      <c r="I158" s="11" t="s">
        <v>44</v>
      </c>
      <c r="J158" s="11" t="s">
        <v>44</v>
      </c>
      <c r="K158" s="11" t="s">
        <v>44</v>
      </c>
      <c r="L158" s="11" t="s">
        <v>44</v>
      </c>
      <c r="M158" s="11" t="s">
        <v>44</v>
      </c>
      <c r="N158" s="53"/>
      <c r="O158" s="36">
        <v>38838</v>
      </c>
      <c r="P158" s="11" t="str">
        <f>IF(B158="N/E","N/E",B158*100/'Banca Comercial '!$BO158)</f>
        <v>N/E</v>
      </c>
      <c r="Q158" s="11" t="str">
        <f>IF(C158="N/E","N/E",C158*100/'Banca Comercial '!$BO158)</f>
        <v>N/E</v>
      </c>
      <c r="R158" s="11" t="str">
        <f>IF(D158="N/E","N/E",D158*100/'Banca Comercial '!$BO158)</f>
        <v>N/E</v>
      </c>
      <c r="S158" s="11">
        <f>IF(E158="N/E","N/E",E158*100/'Banca Comercial '!$BO158)</f>
        <v>12807768.654169969</v>
      </c>
      <c r="T158" s="11">
        <f>IF(F158="N/E","N/E",F158*100/'Banca Comercial '!$BO158)</f>
        <v>6849982.4766764855</v>
      </c>
      <c r="U158" s="11" t="str">
        <f>IF(G158="N/E","N/E",G158*100/'Banca Comercial '!$BO158)</f>
        <v>N/E</v>
      </c>
      <c r="V158" s="11" t="str">
        <f>IF(H158="N/E","N/E",H158*100/'Banca Comercial '!$BO158)</f>
        <v>N/E</v>
      </c>
      <c r="W158" s="11" t="str">
        <f>IF(I158="N/E","N/E",I158*100/'Banca Comercial '!$BO158)</f>
        <v>N/E</v>
      </c>
      <c r="X158" s="11" t="str">
        <f>IF(J158="N/E","N/E",J158*100/'Banca Comercial '!$BO158)</f>
        <v>N/E</v>
      </c>
      <c r="Y158" s="11" t="str">
        <f>IF(K158="N/E","N/E",K158*100/'Banca Comercial '!$BO158)</f>
        <v>N/E</v>
      </c>
      <c r="Z158" s="11" t="str">
        <f>IF(L158="N/E","N/E",L158*100/'Banca Comercial '!$BO158)</f>
        <v>N/E</v>
      </c>
      <c r="AA158" s="11" t="str">
        <f>IF(M158="N/E","N/E",M158*100/'Banca Comercial '!$BO158)</f>
        <v>N/E</v>
      </c>
    </row>
    <row r="159" spans="1:35" customFormat="1" hidden="1" x14ac:dyDescent="0.3">
      <c r="A159" s="37">
        <v>38869</v>
      </c>
      <c r="B159" s="11" t="s">
        <v>44</v>
      </c>
      <c r="C159" s="11" t="s">
        <v>44</v>
      </c>
      <c r="D159" s="11" t="s">
        <v>44</v>
      </c>
      <c r="E159" s="11">
        <v>7248200</v>
      </c>
      <c r="F159" s="11">
        <v>3900900</v>
      </c>
      <c r="G159" s="11" t="s">
        <v>44</v>
      </c>
      <c r="H159" s="11" t="s">
        <v>44</v>
      </c>
      <c r="I159" s="11" t="s">
        <v>44</v>
      </c>
      <c r="J159" s="11" t="s">
        <v>44</v>
      </c>
      <c r="K159" s="11" t="s">
        <v>44</v>
      </c>
      <c r="L159" s="11" t="s">
        <v>44</v>
      </c>
      <c r="M159" s="11" t="s">
        <v>44</v>
      </c>
      <c r="N159" s="53"/>
      <c r="O159" s="37">
        <v>38869</v>
      </c>
      <c r="P159" s="11" t="str">
        <f>IF(B159="N/E","N/E",B159*100/'Banca Comercial '!$BO159)</f>
        <v>N/E</v>
      </c>
      <c r="Q159" s="11" t="str">
        <f>IF(C159="N/E","N/E",C159*100/'Banca Comercial '!$BO159)</f>
        <v>N/E</v>
      </c>
      <c r="R159" s="11" t="str">
        <f>IF(D159="N/E","N/E",D159*100/'Banca Comercial '!$BO159)</f>
        <v>N/E</v>
      </c>
      <c r="S159" s="11">
        <f>IF(E159="N/E","N/E",E159*100/'Banca Comercial '!$BO159)</f>
        <v>12840297.341500167</v>
      </c>
      <c r="T159" s="11">
        <f>IF(F159="N/E","N/E",F159*100/'Banca Comercial '!$BO159)</f>
        <v>6910504.1112908032</v>
      </c>
      <c r="U159" s="11" t="str">
        <f>IF(G159="N/E","N/E",G159*100/'Banca Comercial '!$BO159)</f>
        <v>N/E</v>
      </c>
      <c r="V159" s="11" t="str">
        <f>IF(H159="N/E","N/E",H159*100/'Banca Comercial '!$BO159)</f>
        <v>N/E</v>
      </c>
      <c r="W159" s="11" t="str">
        <f>IF(I159="N/E","N/E",I159*100/'Banca Comercial '!$BO159)</f>
        <v>N/E</v>
      </c>
      <c r="X159" s="11" t="str">
        <f>IF(J159="N/E","N/E",J159*100/'Banca Comercial '!$BO159)</f>
        <v>N/E</v>
      </c>
      <c r="Y159" s="11" t="str">
        <f>IF(K159="N/E","N/E",K159*100/'Banca Comercial '!$BO159)</f>
        <v>N/E</v>
      </c>
      <c r="Z159" s="11" t="str">
        <f>IF(L159="N/E","N/E",L159*100/'Banca Comercial '!$BO159)</f>
        <v>N/E</v>
      </c>
      <c r="AA159" s="11" t="str">
        <f>IF(M159="N/E","N/E",M159*100/'Banca Comercial '!$BO159)</f>
        <v>N/E</v>
      </c>
    </row>
    <row r="160" spans="1:35" customFormat="1" hidden="1" x14ac:dyDescent="0.3">
      <c r="A160" s="38">
        <v>38899</v>
      </c>
      <c r="B160" s="11" t="s">
        <v>44</v>
      </c>
      <c r="C160" s="11" t="s">
        <v>44</v>
      </c>
      <c r="D160" s="11" t="s">
        <v>44</v>
      </c>
      <c r="E160" s="11">
        <v>7213600</v>
      </c>
      <c r="F160" s="11">
        <v>3930600</v>
      </c>
      <c r="G160" s="11" t="s">
        <v>44</v>
      </c>
      <c r="H160" s="11" t="s">
        <v>44</v>
      </c>
      <c r="I160" s="11" t="s">
        <v>44</v>
      </c>
      <c r="J160" s="11" t="s">
        <v>44</v>
      </c>
      <c r="K160" s="11" t="s">
        <v>44</v>
      </c>
      <c r="L160" s="11" t="s">
        <v>44</v>
      </c>
      <c r="M160" s="11" t="s">
        <v>44</v>
      </c>
      <c r="N160" s="53"/>
      <c r="O160" s="38">
        <v>38899</v>
      </c>
      <c r="P160" s="11" t="str">
        <f>IF(B160="N/E","N/E",B160*100/'Banca Comercial '!$BO160)</f>
        <v>N/E</v>
      </c>
      <c r="Q160" s="11" t="str">
        <f>IF(C160="N/E","N/E",C160*100/'Banca Comercial '!$BO160)</f>
        <v>N/E</v>
      </c>
      <c r="R160" s="11" t="str">
        <f>IF(D160="N/E","N/E",D160*100/'Banca Comercial '!$BO160)</f>
        <v>N/E</v>
      </c>
      <c r="S160" s="11">
        <f>IF(E160="N/E","N/E",E160*100/'Banca Comercial '!$BO160)</f>
        <v>12744055.999071456</v>
      </c>
      <c r="T160" s="11">
        <f>IF(F160="N/E","N/E",F160*100/'Banca Comercial '!$BO160)</f>
        <v>6944075.9828588041</v>
      </c>
      <c r="U160" s="11" t="str">
        <f>IF(G160="N/E","N/E",G160*100/'Banca Comercial '!$BO160)</f>
        <v>N/E</v>
      </c>
      <c r="V160" s="11" t="str">
        <f>IF(H160="N/E","N/E",H160*100/'Banca Comercial '!$BO160)</f>
        <v>N/E</v>
      </c>
      <c r="W160" s="11" t="str">
        <f>IF(I160="N/E","N/E",I160*100/'Banca Comercial '!$BO160)</f>
        <v>N/E</v>
      </c>
      <c r="X160" s="11" t="str">
        <f>IF(J160="N/E","N/E",J160*100/'Banca Comercial '!$BO160)</f>
        <v>N/E</v>
      </c>
      <c r="Y160" s="11" t="str">
        <f>IF(K160="N/E","N/E",K160*100/'Banca Comercial '!$BO160)</f>
        <v>N/E</v>
      </c>
      <c r="Z160" s="11" t="str">
        <f>IF(L160="N/E","N/E",L160*100/'Banca Comercial '!$BO160)</f>
        <v>N/E</v>
      </c>
      <c r="AA160" s="11" t="str">
        <f>IF(M160="N/E","N/E",M160*100/'Banca Comercial '!$BO160)</f>
        <v>N/E</v>
      </c>
    </row>
    <row r="161" spans="1:27" customFormat="1" hidden="1" x14ac:dyDescent="0.3">
      <c r="A161" s="39">
        <v>38930</v>
      </c>
      <c r="B161" s="11" t="s">
        <v>44</v>
      </c>
      <c r="C161" s="11" t="s">
        <v>44</v>
      </c>
      <c r="D161" s="11" t="s">
        <v>44</v>
      </c>
      <c r="E161" s="11">
        <v>7287200</v>
      </c>
      <c r="F161" s="11">
        <v>3910000</v>
      </c>
      <c r="G161" s="11" t="s">
        <v>44</v>
      </c>
      <c r="H161" s="11" t="s">
        <v>44</v>
      </c>
      <c r="I161" s="11" t="s">
        <v>44</v>
      </c>
      <c r="J161" s="11" t="s">
        <v>44</v>
      </c>
      <c r="K161" s="11" t="s">
        <v>44</v>
      </c>
      <c r="L161" s="11" t="s">
        <v>44</v>
      </c>
      <c r="M161" s="11" t="s">
        <v>44</v>
      </c>
      <c r="N161" s="53"/>
      <c r="O161" s="39">
        <v>38930</v>
      </c>
      <c r="P161" s="11" t="str">
        <f>IF(B161="N/E","N/E",B161*100/'Banca Comercial '!$BO161)</f>
        <v>N/E</v>
      </c>
      <c r="Q161" s="11" t="str">
        <f>IF(C161="N/E","N/E",C161*100/'Banca Comercial '!$BO161)</f>
        <v>N/E</v>
      </c>
      <c r="R161" s="11" t="str">
        <f>IF(D161="N/E","N/E",D161*100/'Banca Comercial '!$BO161)</f>
        <v>N/E</v>
      </c>
      <c r="S161" s="11">
        <f>IF(E161="N/E","N/E",E161*100/'Banca Comercial '!$BO161)</f>
        <v>12808718.982479094</v>
      </c>
      <c r="T161" s="11">
        <f>IF(F161="N/E","N/E",F161*100/'Banca Comercial '!$BO161)</f>
        <v>6872611.0469718482</v>
      </c>
      <c r="U161" s="11" t="str">
        <f>IF(G161="N/E","N/E",G161*100/'Banca Comercial '!$BO161)</f>
        <v>N/E</v>
      </c>
      <c r="V161" s="11" t="str">
        <f>IF(H161="N/E","N/E",H161*100/'Banca Comercial '!$BO161)</f>
        <v>N/E</v>
      </c>
      <c r="W161" s="11" t="str">
        <f>IF(I161="N/E","N/E",I161*100/'Banca Comercial '!$BO161)</f>
        <v>N/E</v>
      </c>
      <c r="X161" s="11" t="str">
        <f>IF(J161="N/E","N/E",J161*100/'Banca Comercial '!$BO161)</f>
        <v>N/E</v>
      </c>
      <c r="Y161" s="11" t="str">
        <f>IF(K161="N/E","N/E",K161*100/'Banca Comercial '!$BO161)</f>
        <v>N/E</v>
      </c>
      <c r="Z161" s="11" t="str">
        <f>IF(L161="N/E","N/E",L161*100/'Banca Comercial '!$BO161)</f>
        <v>N/E</v>
      </c>
      <c r="AA161" s="11" t="str">
        <f>IF(M161="N/E","N/E",M161*100/'Banca Comercial '!$BO161)</f>
        <v>N/E</v>
      </c>
    </row>
    <row r="162" spans="1:27" customFormat="1" hidden="1" x14ac:dyDescent="0.3">
      <c r="A162" s="40">
        <v>38961</v>
      </c>
      <c r="B162" s="11" t="s">
        <v>44</v>
      </c>
      <c r="C162" s="11" t="s">
        <v>44</v>
      </c>
      <c r="D162" s="11" t="s">
        <v>44</v>
      </c>
      <c r="E162" s="11">
        <v>7261800</v>
      </c>
      <c r="F162" s="11">
        <v>3952900</v>
      </c>
      <c r="G162" s="11" t="s">
        <v>44</v>
      </c>
      <c r="H162" s="11" t="s">
        <v>44</v>
      </c>
      <c r="I162" s="11" t="s">
        <v>44</v>
      </c>
      <c r="J162" s="11" t="s">
        <v>44</v>
      </c>
      <c r="K162" s="11" t="s">
        <v>44</v>
      </c>
      <c r="L162" s="11" t="s">
        <v>44</v>
      </c>
      <c r="M162" s="11" t="s">
        <v>44</v>
      </c>
      <c r="N162" s="53"/>
      <c r="O162" s="40">
        <v>38961</v>
      </c>
      <c r="P162" s="11" t="str">
        <f>IF(B162="N/E","N/E",B162*100/'Banca Comercial '!$BO162)</f>
        <v>N/E</v>
      </c>
      <c r="Q162" s="11" t="str">
        <f>IF(C162="N/E","N/E",C162*100/'Banca Comercial '!$BO162)</f>
        <v>N/E</v>
      </c>
      <c r="R162" s="11" t="str">
        <f>IF(D162="N/E","N/E",D162*100/'Banca Comercial '!$BO162)</f>
        <v>N/E</v>
      </c>
      <c r="S162" s="11">
        <f>IF(E162="N/E","N/E",E162*100/'Banca Comercial '!$BO162)</f>
        <v>12636507.717657067</v>
      </c>
      <c r="T162" s="11">
        <f>IF(F162="N/E","N/E",F162*100/'Banca Comercial '!$BO162)</f>
        <v>6878577.1237333193</v>
      </c>
      <c r="U162" s="11" t="str">
        <f>IF(G162="N/E","N/E",G162*100/'Banca Comercial '!$BO162)</f>
        <v>N/E</v>
      </c>
      <c r="V162" s="11" t="str">
        <f>IF(H162="N/E","N/E",H162*100/'Banca Comercial '!$BO162)</f>
        <v>N/E</v>
      </c>
      <c r="W162" s="11" t="str">
        <f>IF(I162="N/E","N/E",I162*100/'Banca Comercial '!$BO162)</f>
        <v>N/E</v>
      </c>
      <c r="X162" s="11" t="str">
        <f>IF(J162="N/E","N/E",J162*100/'Banca Comercial '!$BO162)</f>
        <v>N/E</v>
      </c>
      <c r="Y162" s="11" t="str">
        <f>IF(K162="N/E","N/E",K162*100/'Banca Comercial '!$BO162)</f>
        <v>N/E</v>
      </c>
      <c r="Z162" s="11" t="str">
        <f>IF(L162="N/E","N/E",L162*100/'Banca Comercial '!$BO162)</f>
        <v>N/E</v>
      </c>
      <c r="AA162" s="11" t="str">
        <f>IF(M162="N/E","N/E",M162*100/'Banca Comercial '!$BO162)</f>
        <v>N/E</v>
      </c>
    </row>
    <row r="163" spans="1:27" customFormat="1" hidden="1" x14ac:dyDescent="0.3">
      <c r="A163" s="41">
        <v>38991</v>
      </c>
      <c r="B163" s="11" t="s">
        <v>44</v>
      </c>
      <c r="C163" s="11" t="s">
        <v>44</v>
      </c>
      <c r="D163" s="11" t="s">
        <v>44</v>
      </c>
      <c r="E163" s="11">
        <v>7278600</v>
      </c>
      <c r="F163" s="11">
        <v>3973100</v>
      </c>
      <c r="G163" s="11" t="s">
        <v>44</v>
      </c>
      <c r="H163" s="11" t="s">
        <v>44</v>
      </c>
      <c r="I163" s="11" t="s">
        <v>44</v>
      </c>
      <c r="J163" s="11" t="s">
        <v>44</v>
      </c>
      <c r="K163" s="11" t="s">
        <v>44</v>
      </c>
      <c r="L163" s="11" t="s">
        <v>44</v>
      </c>
      <c r="M163" s="11" t="s">
        <v>44</v>
      </c>
      <c r="N163" s="53"/>
      <c r="O163" s="41">
        <v>38991</v>
      </c>
      <c r="P163" s="11" t="str">
        <f>IF(B163="N/E","N/E",B163*100/'Banca Comercial '!$BO163)</f>
        <v>N/E</v>
      </c>
      <c r="Q163" s="11" t="str">
        <f>IF(C163="N/E","N/E",C163*100/'Banca Comercial '!$BO163)</f>
        <v>N/E</v>
      </c>
      <c r="R163" s="11" t="str">
        <f>IF(D163="N/E","N/E",D163*100/'Banca Comercial '!$BO163)</f>
        <v>N/E</v>
      </c>
      <c r="S163" s="11">
        <f>IF(E163="N/E","N/E",E163*100/'Banca Comercial '!$BO163)</f>
        <v>12610609.507042317</v>
      </c>
      <c r="T163" s="11">
        <f>IF(F163="N/E","N/E",F163*100/'Banca Comercial '!$BO163)</f>
        <v>6883633.2031475594</v>
      </c>
      <c r="U163" s="11" t="str">
        <f>IF(G163="N/E","N/E",G163*100/'Banca Comercial '!$BO163)</f>
        <v>N/E</v>
      </c>
      <c r="V163" s="11" t="str">
        <f>IF(H163="N/E","N/E",H163*100/'Banca Comercial '!$BO163)</f>
        <v>N/E</v>
      </c>
      <c r="W163" s="11" t="str">
        <f>IF(I163="N/E","N/E",I163*100/'Banca Comercial '!$BO163)</f>
        <v>N/E</v>
      </c>
      <c r="X163" s="11" t="str">
        <f>IF(J163="N/E","N/E",J163*100/'Banca Comercial '!$BO163)</f>
        <v>N/E</v>
      </c>
      <c r="Y163" s="11" t="str">
        <f>IF(K163="N/E","N/E",K163*100/'Banca Comercial '!$BO163)</f>
        <v>N/E</v>
      </c>
      <c r="Z163" s="11" t="str">
        <f>IF(L163="N/E","N/E",L163*100/'Banca Comercial '!$BO163)</f>
        <v>N/E</v>
      </c>
      <c r="AA163" s="11" t="str">
        <f>IF(M163="N/E","N/E",M163*100/'Banca Comercial '!$BO163)</f>
        <v>N/E</v>
      </c>
    </row>
    <row r="164" spans="1:27" customFormat="1" hidden="1" x14ac:dyDescent="0.3">
      <c r="A164" s="42">
        <v>39022</v>
      </c>
      <c r="B164" s="11" t="s">
        <v>44</v>
      </c>
      <c r="C164" s="11" t="s">
        <v>44</v>
      </c>
      <c r="D164" s="11" t="s">
        <v>44</v>
      </c>
      <c r="E164" s="11">
        <v>7314500</v>
      </c>
      <c r="F164" s="11">
        <v>4005800</v>
      </c>
      <c r="G164" s="11" t="s">
        <v>44</v>
      </c>
      <c r="H164" s="11" t="s">
        <v>44</v>
      </c>
      <c r="I164" s="11" t="s">
        <v>44</v>
      </c>
      <c r="J164" s="11" t="s">
        <v>44</v>
      </c>
      <c r="K164" s="11" t="s">
        <v>44</v>
      </c>
      <c r="L164" s="11" t="s">
        <v>44</v>
      </c>
      <c r="M164" s="11" t="s">
        <v>44</v>
      </c>
      <c r="N164" s="53"/>
      <c r="O164" s="42">
        <v>39022</v>
      </c>
      <c r="P164" s="11" t="str">
        <f>IF(B164="N/E","N/E",B164*100/'Banca Comercial '!$BO164)</f>
        <v>N/E</v>
      </c>
      <c r="Q164" s="11" t="str">
        <f>IF(C164="N/E","N/E",C164*100/'Banca Comercial '!$BO164)</f>
        <v>N/E</v>
      </c>
      <c r="R164" s="11" t="str">
        <f>IF(D164="N/E","N/E",D164*100/'Banca Comercial '!$BO164)</f>
        <v>N/E</v>
      </c>
      <c r="S164" s="11">
        <f>IF(E164="N/E","N/E",E164*100/'Banca Comercial '!$BO164)</f>
        <v>12606663.315036481</v>
      </c>
      <c r="T164" s="11">
        <f>IF(F164="N/E","N/E",F164*100/'Banca Comercial '!$BO164)</f>
        <v>6904063.4229780762</v>
      </c>
      <c r="U164" s="11" t="str">
        <f>IF(G164="N/E","N/E",G164*100/'Banca Comercial '!$BO164)</f>
        <v>N/E</v>
      </c>
      <c r="V164" s="11" t="str">
        <f>IF(H164="N/E","N/E",H164*100/'Banca Comercial '!$BO164)</f>
        <v>N/E</v>
      </c>
      <c r="W164" s="11" t="str">
        <f>IF(I164="N/E","N/E",I164*100/'Banca Comercial '!$BO164)</f>
        <v>N/E</v>
      </c>
      <c r="X164" s="11" t="str">
        <f>IF(J164="N/E","N/E",J164*100/'Banca Comercial '!$BO164)</f>
        <v>N/E</v>
      </c>
      <c r="Y164" s="11" t="str">
        <f>IF(K164="N/E","N/E",K164*100/'Banca Comercial '!$BO164)</f>
        <v>N/E</v>
      </c>
      <c r="Z164" s="11" t="str">
        <f>IF(L164="N/E","N/E",L164*100/'Banca Comercial '!$BO164)</f>
        <v>N/E</v>
      </c>
      <c r="AA164" s="11" t="str">
        <f>IF(M164="N/E","N/E",M164*100/'Banca Comercial '!$BO164)</f>
        <v>N/E</v>
      </c>
    </row>
    <row r="165" spans="1:27" customFormat="1" hidden="1" x14ac:dyDescent="0.3">
      <c r="A165" s="31">
        <v>39052</v>
      </c>
      <c r="B165" s="11" t="s">
        <v>44</v>
      </c>
      <c r="C165" s="11" t="s">
        <v>44</v>
      </c>
      <c r="D165" s="11" t="s">
        <v>44</v>
      </c>
      <c r="E165" s="11">
        <v>7225763</v>
      </c>
      <c r="F165" s="11">
        <v>4034006</v>
      </c>
      <c r="G165" s="11" t="s">
        <v>44</v>
      </c>
      <c r="H165" s="11" t="s">
        <v>44</v>
      </c>
      <c r="I165" s="11" t="s">
        <v>44</v>
      </c>
      <c r="J165" s="11" t="s">
        <v>44</v>
      </c>
      <c r="K165" s="11" t="s">
        <v>44</v>
      </c>
      <c r="L165" s="11" t="s">
        <v>44</v>
      </c>
      <c r="M165" s="11" t="s">
        <v>44</v>
      </c>
      <c r="N165" s="53"/>
      <c r="O165" s="31">
        <v>39052</v>
      </c>
      <c r="P165" s="11" t="str">
        <f>IF(B165="N/E","N/E",B165*100/'Banca Comercial '!$BO165)</f>
        <v>N/E</v>
      </c>
      <c r="Q165" s="11" t="str">
        <f>IF(C165="N/E","N/E",C165*100/'Banca Comercial '!$BO165)</f>
        <v>N/E</v>
      </c>
      <c r="R165" s="11" t="str">
        <f>IF(D165="N/E","N/E",D165*100/'Banca Comercial '!$BO165)</f>
        <v>N/E</v>
      </c>
      <c r="S165" s="11">
        <f>IF(E165="N/E","N/E",E165*100/'Banca Comercial '!$BO165)</f>
        <v>12382097.701151257</v>
      </c>
      <c r="T165" s="11">
        <f>IF(F165="N/E","N/E",F165*100/'Banca Comercial '!$BO165)</f>
        <v>6912689.5552802356</v>
      </c>
      <c r="U165" s="11" t="str">
        <f>IF(G165="N/E","N/E",G165*100/'Banca Comercial '!$BO165)</f>
        <v>N/E</v>
      </c>
      <c r="V165" s="11" t="str">
        <f>IF(H165="N/E","N/E",H165*100/'Banca Comercial '!$BO165)</f>
        <v>N/E</v>
      </c>
      <c r="W165" s="11" t="str">
        <f>IF(I165="N/E","N/E",I165*100/'Banca Comercial '!$BO165)</f>
        <v>N/E</v>
      </c>
      <c r="X165" s="11" t="str">
        <f>IF(J165="N/E","N/E",J165*100/'Banca Comercial '!$BO165)</f>
        <v>N/E</v>
      </c>
      <c r="Y165" s="11" t="str">
        <f>IF(K165="N/E","N/E",K165*100/'Banca Comercial '!$BO165)</f>
        <v>N/E</v>
      </c>
      <c r="Z165" s="11" t="str">
        <f>IF(L165="N/E","N/E",L165*100/'Banca Comercial '!$BO165)</f>
        <v>N/E</v>
      </c>
      <c r="AA165" s="11" t="str">
        <f>IF(M165="N/E","N/E",M165*100/'Banca Comercial '!$BO165)</f>
        <v>N/E</v>
      </c>
    </row>
    <row r="166" spans="1:27" customFormat="1" hidden="1" x14ac:dyDescent="0.3">
      <c r="A166" s="32">
        <v>39083</v>
      </c>
      <c r="B166" s="11" t="s">
        <v>44</v>
      </c>
      <c r="C166" s="11" t="s">
        <v>44</v>
      </c>
      <c r="D166" s="11" t="s">
        <v>44</v>
      </c>
      <c r="E166" s="11">
        <v>7133580</v>
      </c>
      <c r="F166" s="11">
        <v>4129158</v>
      </c>
      <c r="G166" s="11" t="s">
        <v>44</v>
      </c>
      <c r="H166" s="11" t="s">
        <v>44</v>
      </c>
      <c r="I166" s="11" t="s">
        <v>44</v>
      </c>
      <c r="J166" s="11" t="s">
        <v>44</v>
      </c>
      <c r="K166" s="11" t="s">
        <v>44</v>
      </c>
      <c r="L166" s="11" t="s">
        <v>44</v>
      </c>
      <c r="M166" s="11" t="s">
        <v>44</v>
      </c>
      <c r="N166" s="53"/>
      <c r="O166" s="32">
        <v>39083</v>
      </c>
      <c r="P166" s="11" t="str">
        <f>IF(B166="N/E","N/E",B166*100/'Banca Comercial '!$BO166)</f>
        <v>N/E</v>
      </c>
      <c r="Q166" s="11" t="str">
        <f>IF(C166="N/E","N/E",C166*100/'Banca Comercial '!$BO166)</f>
        <v>N/E</v>
      </c>
      <c r="R166" s="11" t="str">
        <f>IF(D166="N/E","N/E",D166*100/'Banca Comercial '!$BO166)</f>
        <v>N/E</v>
      </c>
      <c r="S166" s="11">
        <f>IF(E166="N/E","N/E",E166*100/'Banca Comercial '!$BO166)</f>
        <v>12161323.629628744</v>
      </c>
      <c r="T166" s="11">
        <f>IF(F166="N/E","N/E",F166*100/'Banca Comercial '!$BO166)</f>
        <v>7039386.5010093907</v>
      </c>
      <c r="U166" s="11" t="str">
        <f>IF(G166="N/E","N/E",G166*100/'Banca Comercial '!$BO166)</f>
        <v>N/E</v>
      </c>
      <c r="V166" s="11" t="str">
        <f>IF(H166="N/E","N/E",H166*100/'Banca Comercial '!$BO166)</f>
        <v>N/E</v>
      </c>
      <c r="W166" s="11" t="str">
        <f>IF(I166="N/E","N/E",I166*100/'Banca Comercial '!$BO166)</f>
        <v>N/E</v>
      </c>
      <c r="X166" s="11" t="str">
        <f>IF(J166="N/E","N/E",J166*100/'Banca Comercial '!$BO166)</f>
        <v>N/E</v>
      </c>
      <c r="Y166" s="11" t="str">
        <f>IF(K166="N/E","N/E",K166*100/'Banca Comercial '!$BO166)</f>
        <v>N/E</v>
      </c>
      <c r="Z166" s="11" t="str">
        <f>IF(L166="N/E","N/E",L166*100/'Banca Comercial '!$BO166)</f>
        <v>N/E</v>
      </c>
      <c r="AA166" s="11" t="str">
        <f>IF(M166="N/E","N/E",M166*100/'Banca Comercial '!$BO166)</f>
        <v>N/E</v>
      </c>
    </row>
    <row r="167" spans="1:27" customFormat="1" hidden="1" x14ac:dyDescent="0.3">
      <c r="A167" s="33">
        <v>39114</v>
      </c>
      <c r="B167" s="11" t="s">
        <v>44</v>
      </c>
      <c r="C167" s="11" t="s">
        <v>44</v>
      </c>
      <c r="D167" s="11" t="s">
        <v>44</v>
      </c>
      <c r="E167" s="11">
        <v>7233154</v>
      </c>
      <c r="F167" s="11">
        <v>4130071</v>
      </c>
      <c r="G167" s="11" t="s">
        <v>44</v>
      </c>
      <c r="H167" s="11" t="s">
        <v>44</v>
      </c>
      <c r="I167" s="11" t="s">
        <v>44</v>
      </c>
      <c r="J167" s="11" t="s">
        <v>44</v>
      </c>
      <c r="K167" s="11" t="s">
        <v>44</v>
      </c>
      <c r="L167" s="11" t="s">
        <v>44</v>
      </c>
      <c r="M167" s="11" t="s">
        <v>44</v>
      </c>
      <c r="N167" s="53"/>
      <c r="O167" s="33">
        <v>39114</v>
      </c>
      <c r="P167" s="11" t="str">
        <f>IF(B167="N/E","N/E",B167*100/'Banca Comercial '!$BO167)</f>
        <v>N/E</v>
      </c>
      <c r="Q167" s="11" t="str">
        <f>IF(C167="N/E","N/E",C167*100/'Banca Comercial '!$BO167)</f>
        <v>N/E</v>
      </c>
      <c r="R167" s="11" t="str">
        <f>IF(D167="N/E","N/E",D167*100/'Banca Comercial '!$BO167)</f>
        <v>N/E</v>
      </c>
      <c r="S167" s="11">
        <f>IF(E167="N/E","N/E",E167*100/'Banca Comercial '!$BO167)</f>
        <v>12296706.34357037</v>
      </c>
      <c r="T167" s="11">
        <f>IF(F167="N/E","N/E",F167*100/'Banca Comercial '!$BO167)</f>
        <v>7021317.4315237897</v>
      </c>
      <c r="U167" s="11" t="str">
        <f>IF(G167="N/E","N/E",G167*100/'Banca Comercial '!$BO167)</f>
        <v>N/E</v>
      </c>
      <c r="V167" s="11" t="str">
        <f>IF(H167="N/E","N/E",H167*100/'Banca Comercial '!$BO167)</f>
        <v>N/E</v>
      </c>
      <c r="W167" s="11" t="str">
        <f>IF(I167="N/E","N/E",I167*100/'Banca Comercial '!$BO167)</f>
        <v>N/E</v>
      </c>
      <c r="X167" s="11" t="str">
        <f>IF(J167="N/E","N/E",J167*100/'Banca Comercial '!$BO167)</f>
        <v>N/E</v>
      </c>
      <c r="Y167" s="11" t="str">
        <f>IF(K167="N/E","N/E",K167*100/'Banca Comercial '!$BO167)</f>
        <v>N/E</v>
      </c>
      <c r="Z167" s="11" t="str">
        <f>IF(L167="N/E","N/E",L167*100/'Banca Comercial '!$BO167)</f>
        <v>N/E</v>
      </c>
      <c r="AA167" s="11" t="str">
        <f>IF(M167="N/E","N/E",M167*100/'Banca Comercial '!$BO167)</f>
        <v>N/E</v>
      </c>
    </row>
    <row r="168" spans="1:27" customFormat="1" hidden="1" x14ac:dyDescent="0.3">
      <c r="A168" s="34">
        <v>39142</v>
      </c>
      <c r="B168" s="11" t="s">
        <v>44</v>
      </c>
      <c r="C168" s="11" t="s">
        <v>44</v>
      </c>
      <c r="D168" s="11" t="s">
        <v>44</v>
      </c>
      <c r="E168" s="11">
        <v>7239251</v>
      </c>
      <c r="F168" s="11">
        <v>4150602</v>
      </c>
      <c r="G168" s="11" t="s">
        <v>44</v>
      </c>
      <c r="H168" s="11" t="s">
        <v>44</v>
      </c>
      <c r="I168" s="11" t="s">
        <v>44</v>
      </c>
      <c r="J168" s="11" t="s">
        <v>44</v>
      </c>
      <c r="K168" s="11" t="s">
        <v>44</v>
      </c>
      <c r="L168" s="11" t="s">
        <v>44</v>
      </c>
      <c r="M168" s="11" t="s">
        <v>44</v>
      </c>
      <c r="N168" s="53"/>
      <c r="O168" s="34">
        <v>39142</v>
      </c>
      <c r="P168" s="11" t="str">
        <f>IF(B168="N/E","N/E",B168*100/'Banca Comercial '!$BO168)</f>
        <v>N/E</v>
      </c>
      <c r="Q168" s="11" t="str">
        <f>IF(C168="N/E","N/E",C168*100/'Banca Comercial '!$BO168)</f>
        <v>N/E</v>
      </c>
      <c r="R168" s="11" t="str">
        <f>IF(D168="N/E","N/E",D168*100/'Banca Comercial '!$BO168)</f>
        <v>N/E</v>
      </c>
      <c r="S168" s="11">
        <f>IF(E168="N/E","N/E",E168*100/'Banca Comercial '!$BO168)</f>
        <v>12280493.095332</v>
      </c>
      <c r="T168" s="11">
        <f>IF(F168="N/E","N/E",F168*100/'Banca Comercial '!$BO168)</f>
        <v>7040982.4445196316</v>
      </c>
      <c r="U168" s="11" t="str">
        <f>IF(G168="N/E","N/E",G168*100/'Banca Comercial '!$BO168)</f>
        <v>N/E</v>
      </c>
      <c r="V168" s="11" t="str">
        <f>IF(H168="N/E","N/E",H168*100/'Banca Comercial '!$BO168)</f>
        <v>N/E</v>
      </c>
      <c r="W168" s="11" t="str">
        <f>IF(I168="N/E","N/E",I168*100/'Banca Comercial '!$BO168)</f>
        <v>N/E</v>
      </c>
      <c r="X168" s="11" t="str">
        <f>IF(J168="N/E","N/E",J168*100/'Banca Comercial '!$BO168)</f>
        <v>N/E</v>
      </c>
      <c r="Y168" s="11" t="str">
        <f>IF(K168="N/E","N/E",K168*100/'Banca Comercial '!$BO168)</f>
        <v>N/E</v>
      </c>
      <c r="Z168" s="11" t="str">
        <f>IF(L168="N/E","N/E",L168*100/'Banca Comercial '!$BO168)</f>
        <v>N/E</v>
      </c>
      <c r="AA168" s="11" t="str">
        <f>IF(M168="N/E","N/E",M168*100/'Banca Comercial '!$BO168)</f>
        <v>N/E</v>
      </c>
    </row>
    <row r="169" spans="1:27" customFormat="1" hidden="1" x14ac:dyDescent="0.3">
      <c r="A169" s="35">
        <v>39173</v>
      </c>
      <c r="B169" s="11" t="s">
        <v>44</v>
      </c>
      <c r="C169" s="11" t="s">
        <v>44</v>
      </c>
      <c r="D169" s="11" t="s">
        <v>44</v>
      </c>
      <c r="E169" s="11">
        <v>7609072</v>
      </c>
      <c r="F169" s="11">
        <v>4155686</v>
      </c>
      <c r="G169" s="11" t="s">
        <v>44</v>
      </c>
      <c r="H169" s="11" t="s">
        <v>44</v>
      </c>
      <c r="I169" s="11" t="s">
        <v>44</v>
      </c>
      <c r="J169" s="11" t="s">
        <v>44</v>
      </c>
      <c r="K169" s="11" t="s">
        <v>44</v>
      </c>
      <c r="L169" s="11" t="s">
        <v>44</v>
      </c>
      <c r="M169" s="11" t="s">
        <v>44</v>
      </c>
      <c r="N169" s="53"/>
      <c r="O169" s="35">
        <v>39173</v>
      </c>
      <c r="P169" s="11" t="str">
        <f>IF(B169="N/E","N/E",B169*100/'Banca Comercial '!$BO169)</f>
        <v>N/E</v>
      </c>
      <c r="Q169" s="11" t="str">
        <f>IF(C169="N/E","N/E",C169*100/'Banca Comercial '!$BO169)</f>
        <v>N/E</v>
      </c>
      <c r="R169" s="11" t="str">
        <f>IF(D169="N/E","N/E",D169*100/'Banca Comercial '!$BO169)</f>
        <v>N/E</v>
      </c>
      <c r="S169" s="11">
        <f>IF(E169="N/E","N/E",E169*100/'Banca Comercial '!$BO169)</f>
        <v>12915561.37317146</v>
      </c>
      <c r="T169" s="11">
        <f>IF(F169="N/E","N/E",F169*100/'Banca Comercial '!$BO169)</f>
        <v>7053819.1228351388</v>
      </c>
      <c r="U169" s="11" t="str">
        <f>IF(G169="N/E","N/E",G169*100/'Banca Comercial '!$BO169)</f>
        <v>N/E</v>
      </c>
      <c r="V169" s="11" t="str">
        <f>IF(H169="N/E","N/E",H169*100/'Banca Comercial '!$BO169)</f>
        <v>N/E</v>
      </c>
      <c r="W169" s="11" t="str">
        <f>IF(I169="N/E","N/E",I169*100/'Banca Comercial '!$BO169)</f>
        <v>N/E</v>
      </c>
      <c r="X169" s="11" t="str">
        <f>IF(J169="N/E","N/E",J169*100/'Banca Comercial '!$BO169)</f>
        <v>N/E</v>
      </c>
      <c r="Y169" s="11" t="str">
        <f>IF(K169="N/E","N/E",K169*100/'Banca Comercial '!$BO169)</f>
        <v>N/E</v>
      </c>
      <c r="Z169" s="11" t="str">
        <f>IF(L169="N/E","N/E",L169*100/'Banca Comercial '!$BO169)</f>
        <v>N/E</v>
      </c>
      <c r="AA169" s="11" t="str">
        <f>IF(M169="N/E","N/E",M169*100/'Banca Comercial '!$BO169)</f>
        <v>N/E</v>
      </c>
    </row>
    <row r="170" spans="1:27" customFormat="1" hidden="1" x14ac:dyDescent="0.3">
      <c r="A170" s="36">
        <v>39203</v>
      </c>
      <c r="B170" s="11" t="s">
        <v>44</v>
      </c>
      <c r="C170" s="11" t="s">
        <v>44</v>
      </c>
      <c r="D170" s="11" t="s">
        <v>44</v>
      </c>
      <c r="E170" s="11">
        <v>7862739</v>
      </c>
      <c r="F170" s="11">
        <v>4147177</v>
      </c>
      <c r="G170" s="11" t="s">
        <v>44</v>
      </c>
      <c r="H170" s="11" t="s">
        <v>44</v>
      </c>
      <c r="I170" s="11" t="s">
        <v>44</v>
      </c>
      <c r="J170" s="11" t="s">
        <v>44</v>
      </c>
      <c r="K170" s="11" t="s">
        <v>44</v>
      </c>
      <c r="L170" s="11" t="s">
        <v>44</v>
      </c>
      <c r="M170" s="11" t="s">
        <v>44</v>
      </c>
      <c r="N170" s="53"/>
      <c r="O170" s="36">
        <v>39203</v>
      </c>
      <c r="P170" s="11" t="str">
        <f>IF(B170="N/E","N/E",B170*100/'Banca Comercial '!$BO170)</f>
        <v>N/E</v>
      </c>
      <c r="Q170" s="11" t="str">
        <f>IF(C170="N/E","N/E",C170*100/'Banca Comercial '!$BO170)</f>
        <v>N/E</v>
      </c>
      <c r="R170" s="11" t="str">
        <f>IF(D170="N/E","N/E",D170*100/'Banca Comercial '!$BO170)</f>
        <v>N/E</v>
      </c>
      <c r="S170" s="11">
        <f>IF(E170="N/E","N/E",E170*100/'Banca Comercial '!$BO170)</f>
        <v>13411560.271138027</v>
      </c>
      <c r="T170" s="11">
        <f>IF(F170="N/E","N/E",F170*100/'Banca Comercial '!$BO170)</f>
        <v>7073885.3585979883</v>
      </c>
      <c r="U170" s="11" t="str">
        <f>IF(G170="N/E","N/E",G170*100/'Banca Comercial '!$BO170)</f>
        <v>N/E</v>
      </c>
      <c r="V170" s="11" t="str">
        <f>IF(H170="N/E","N/E",H170*100/'Banca Comercial '!$BO170)</f>
        <v>N/E</v>
      </c>
      <c r="W170" s="11" t="str">
        <f>IF(I170="N/E","N/E",I170*100/'Banca Comercial '!$BO170)</f>
        <v>N/E</v>
      </c>
      <c r="X170" s="11" t="str">
        <f>IF(J170="N/E","N/E",J170*100/'Banca Comercial '!$BO170)</f>
        <v>N/E</v>
      </c>
      <c r="Y170" s="11" t="str">
        <f>IF(K170="N/E","N/E",K170*100/'Banca Comercial '!$BO170)</f>
        <v>N/E</v>
      </c>
      <c r="Z170" s="11" t="str">
        <f>IF(L170="N/E","N/E",L170*100/'Banca Comercial '!$BO170)</f>
        <v>N/E</v>
      </c>
      <c r="AA170" s="11" t="str">
        <f>IF(M170="N/E","N/E",M170*100/'Banca Comercial '!$BO170)</f>
        <v>N/E</v>
      </c>
    </row>
    <row r="171" spans="1:27" customFormat="1" hidden="1" x14ac:dyDescent="0.3">
      <c r="A171" s="37">
        <v>39234</v>
      </c>
      <c r="B171" s="11" t="s">
        <v>44</v>
      </c>
      <c r="C171" s="11" t="s">
        <v>44</v>
      </c>
      <c r="D171" s="11" t="s">
        <v>44</v>
      </c>
      <c r="E171" s="11">
        <v>8157356</v>
      </c>
      <c r="F171" s="11">
        <v>4171374</v>
      </c>
      <c r="G171" s="11" t="s">
        <v>44</v>
      </c>
      <c r="H171" s="11" t="s">
        <v>44</v>
      </c>
      <c r="I171" s="11" t="s">
        <v>44</v>
      </c>
      <c r="J171" s="11" t="s">
        <v>44</v>
      </c>
      <c r="K171" s="11" t="s">
        <v>44</v>
      </c>
      <c r="L171" s="11" t="s">
        <v>44</v>
      </c>
      <c r="M171" s="11" t="s">
        <v>44</v>
      </c>
      <c r="N171" s="53"/>
      <c r="O171" s="37">
        <v>39234</v>
      </c>
      <c r="P171" s="11" t="str">
        <f>IF(B171="N/E","N/E",B171*100/'Banca Comercial '!$BO171)</f>
        <v>N/E</v>
      </c>
      <c r="Q171" s="11" t="str">
        <f>IF(C171="N/E","N/E",C171*100/'Banca Comercial '!$BO171)</f>
        <v>N/E</v>
      </c>
      <c r="R171" s="11" t="str">
        <f>IF(D171="N/E","N/E",D171*100/'Banca Comercial '!$BO171)</f>
        <v>N/E</v>
      </c>
      <c r="S171" s="11">
        <f>IF(E171="N/E","N/E",E171*100/'Banca Comercial '!$BO171)</f>
        <v>13897402.272853779</v>
      </c>
      <c r="T171" s="11">
        <f>IF(F171="N/E","N/E",F171*100/'Banca Comercial '!$BO171)</f>
        <v>7106624.0713931285</v>
      </c>
      <c r="U171" s="11" t="str">
        <f>IF(G171="N/E","N/E",G171*100/'Banca Comercial '!$BO171)</f>
        <v>N/E</v>
      </c>
      <c r="V171" s="11" t="str">
        <f>IF(H171="N/E","N/E",H171*100/'Banca Comercial '!$BO171)</f>
        <v>N/E</v>
      </c>
      <c r="W171" s="11" t="str">
        <f>IF(I171="N/E","N/E",I171*100/'Banca Comercial '!$BO171)</f>
        <v>N/E</v>
      </c>
      <c r="X171" s="11" t="str">
        <f>IF(J171="N/E","N/E",J171*100/'Banca Comercial '!$BO171)</f>
        <v>N/E</v>
      </c>
      <c r="Y171" s="11" t="str">
        <f>IF(K171="N/E","N/E",K171*100/'Banca Comercial '!$BO171)</f>
        <v>N/E</v>
      </c>
      <c r="Z171" s="11" t="str">
        <f>IF(L171="N/E","N/E",L171*100/'Banca Comercial '!$BO171)</f>
        <v>N/E</v>
      </c>
      <c r="AA171" s="11" t="str">
        <f>IF(M171="N/E","N/E",M171*100/'Banca Comercial '!$BO171)</f>
        <v>N/E</v>
      </c>
    </row>
    <row r="172" spans="1:27" customFormat="1" hidden="1" x14ac:dyDescent="0.3">
      <c r="A172" s="38">
        <v>39264</v>
      </c>
      <c r="B172" s="11" t="s">
        <v>44</v>
      </c>
      <c r="C172" s="11" t="s">
        <v>44</v>
      </c>
      <c r="D172" s="11" t="s">
        <v>44</v>
      </c>
      <c r="E172" s="11">
        <v>8351787</v>
      </c>
      <c r="F172" s="11">
        <v>4189028</v>
      </c>
      <c r="G172" s="11" t="s">
        <v>44</v>
      </c>
      <c r="H172" s="11" t="s">
        <v>44</v>
      </c>
      <c r="I172" s="11" t="s">
        <v>44</v>
      </c>
      <c r="J172" s="11" t="s">
        <v>44</v>
      </c>
      <c r="K172" s="11" t="s">
        <v>44</v>
      </c>
      <c r="L172" s="11" t="s">
        <v>44</v>
      </c>
      <c r="M172" s="11" t="s">
        <v>44</v>
      </c>
      <c r="N172" s="53"/>
      <c r="O172" s="38">
        <v>39264</v>
      </c>
      <c r="P172" s="11" t="str">
        <f>IF(B172="N/E","N/E",B172*100/'Banca Comercial '!$BO172)</f>
        <v>N/E</v>
      </c>
      <c r="Q172" s="11" t="str">
        <f>IF(C172="N/E","N/E",C172*100/'Banca Comercial '!$BO172)</f>
        <v>N/E</v>
      </c>
      <c r="R172" s="11" t="str">
        <f>IF(D172="N/E","N/E",D172*100/'Banca Comercial '!$BO172)</f>
        <v>N/E</v>
      </c>
      <c r="S172" s="11">
        <f>IF(E172="N/E","N/E",E172*100/'Banca Comercial '!$BO172)</f>
        <v>14168468.031577229</v>
      </c>
      <c r="T172" s="11">
        <f>IF(F172="N/E","N/E",F172*100/'Banca Comercial '!$BO172)</f>
        <v>7106516.1625149092</v>
      </c>
      <c r="U172" s="11" t="str">
        <f>IF(G172="N/E","N/E",G172*100/'Banca Comercial '!$BO172)</f>
        <v>N/E</v>
      </c>
      <c r="V172" s="11" t="str">
        <f>IF(H172="N/E","N/E",H172*100/'Banca Comercial '!$BO172)</f>
        <v>N/E</v>
      </c>
      <c r="W172" s="11" t="str">
        <f>IF(I172="N/E","N/E",I172*100/'Banca Comercial '!$BO172)</f>
        <v>N/E</v>
      </c>
      <c r="X172" s="11" t="str">
        <f>IF(J172="N/E","N/E",J172*100/'Banca Comercial '!$BO172)</f>
        <v>N/E</v>
      </c>
      <c r="Y172" s="11" t="str">
        <f>IF(K172="N/E","N/E",K172*100/'Banca Comercial '!$BO172)</f>
        <v>N/E</v>
      </c>
      <c r="Z172" s="11" t="str">
        <f>IF(L172="N/E","N/E",L172*100/'Banca Comercial '!$BO172)</f>
        <v>N/E</v>
      </c>
      <c r="AA172" s="11" t="str">
        <f>IF(M172="N/E","N/E",M172*100/'Banca Comercial '!$BO172)</f>
        <v>N/E</v>
      </c>
    </row>
    <row r="173" spans="1:27" customFormat="1" hidden="1" x14ac:dyDescent="0.3">
      <c r="A173" s="39">
        <v>39295</v>
      </c>
      <c r="B173" s="11" t="s">
        <v>44</v>
      </c>
      <c r="C173" s="11" t="s">
        <v>44</v>
      </c>
      <c r="D173" s="11" t="s">
        <v>44</v>
      </c>
      <c r="E173" s="11">
        <v>8414433</v>
      </c>
      <c r="F173" s="11">
        <v>4238339</v>
      </c>
      <c r="G173" s="11" t="s">
        <v>44</v>
      </c>
      <c r="H173" s="11" t="s">
        <v>44</v>
      </c>
      <c r="I173" s="11" t="s">
        <v>44</v>
      </c>
      <c r="J173" s="11" t="s">
        <v>44</v>
      </c>
      <c r="K173" s="11" t="s">
        <v>44</v>
      </c>
      <c r="L173" s="11" t="s">
        <v>44</v>
      </c>
      <c r="M173" s="11" t="s">
        <v>44</v>
      </c>
      <c r="N173" s="53"/>
      <c r="O173" s="39">
        <v>39295</v>
      </c>
      <c r="P173" s="11" t="str">
        <f>IF(B173="N/E","N/E",B173*100/'Banca Comercial '!$BO173)</f>
        <v>N/E</v>
      </c>
      <c r="Q173" s="11" t="str">
        <f>IF(C173="N/E","N/E",C173*100/'Banca Comercial '!$BO173)</f>
        <v>N/E</v>
      </c>
      <c r="R173" s="11" t="str">
        <f>IF(D173="N/E","N/E",D173*100/'Banca Comercial '!$BO173)</f>
        <v>N/E</v>
      </c>
      <c r="S173" s="11">
        <f>IF(E173="N/E","N/E",E173*100/'Banca Comercial '!$BO173)</f>
        <v>14216824.893956019</v>
      </c>
      <c r="T173" s="11">
        <f>IF(F173="N/E","N/E",F173*100/'Banca Comercial '!$BO173)</f>
        <v>7160996.2791580437</v>
      </c>
      <c r="U173" s="11" t="str">
        <f>IF(G173="N/E","N/E",G173*100/'Banca Comercial '!$BO173)</f>
        <v>N/E</v>
      </c>
      <c r="V173" s="11" t="str">
        <f>IF(H173="N/E","N/E",H173*100/'Banca Comercial '!$BO173)</f>
        <v>N/E</v>
      </c>
      <c r="W173" s="11" t="str">
        <f>IF(I173="N/E","N/E",I173*100/'Banca Comercial '!$BO173)</f>
        <v>N/E</v>
      </c>
      <c r="X173" s="11" t="str">
        <f>IF(J173="N/E","N/E",J173*100/'Banca Comercial '!$BO173)</f>
        <v>N/E</v>
      </c>
      <c r="Y173" s="11" t="str">
        <f>IF(K173="N/E","N/E",K173*100/'Banca Comercial '!$BO173)</f>
        <v>N/E</v>
      </c>
      <c r="Z173" s="11" t="str">
        <f>IF(L173="N/E","N/E",L173*100/'Banca Comercial '!$BO173)</f>
        <v>N/E</v>
      </c>
      <c r="AA173" s="11" t="str">
        <f>IF(M173="N/E","N/E",M173*100/'Banca Comercial '!$BO173)</f>
        <v>N/E</v>
      </c>
    </row>
    <row r="174" spans="1:27" customFormat="1" hidden="1" x14ac:dyDescent="0.3">
      <c r="A174" s="40">
        <v>39326</v>
      </c>
      <c r="B174" s="11" t="s">
        <v>44</v>
      </c>
      <c r="C174" s="11" t="s">
        <v>44</v>
      </c>
      <c r="D174" s="11" t="s">
        <v>44</v>
      </c>
      <c r="E174" s="11">
        <v>8567473</v>
      </c>
      <c r="F174" s="11">
        <v>4299462</v>
      </c>
      <c r="G174" s="11" t="s">
        <v>44</v>
      </c>
      <c r="H174" s="11" t="s">
        <v>44</v>
      </c>
      <c r="I174" s="11" t="s">
        <v>44</v>
      </c>
      <c r="J174" s="11" t="s">
        <v>44</v>
      </c>
      <c r="K174" s="11" t="s">
        <v>44</v>
      </c>
      <c r="L174" s="11" t="s">
        <v>44</v>
      </c>
      <c r="M174" s="11" t="s">
        <v>44</v>
      </c>
      <c r="N174" s="53"/>
      <c r="O174" s="40">
        <v>39326</v>
      </c>
      <c r="P174" s="11" t="str">
        <f>IF(B174="N/E","N/E",B174*100/'Banca Comercial '!$BO174)</f>
        <v>N/E</v>
      </c>
      <c r="Q174" s="11" t="str">
        <f>IF(C174="N/E","N/E",C174*100/'Banca Comercial '!$BO174)</f>
        <v>N/E</v>
      </c>
      <c r="R174" s="11" t="str">
        <f>IF(D174="N/E","N/E",D174*100/'Banca Comercial '!$BO174)</f>
        <v>N/E</v>
      </c>
      <c r="S174" s="11">
        <f>IF(E174="N/E","N/E",E174*100/'Banca Comercial '!$BO174)</f>
        <v>14363867.325113075</v>
      </c>
      <c r="T174" s="11">
        <f>IF(F174="N/E","N/E",F174*100/'Banca Comercial '!$BO174)</f>
        <v>7208298.3789228527</v>
      </c>
      <c r="U174" s="11" t="str">
        <f>IF(G174="N/E","N/E",G174*100/'Banca Comercial '!$BO174)</f>
        <v>N/E</v>
      </c>
      <c r="V174" s="11" t="str">
        <f>IF(H174="N/E","N/E",H174*100/'Banca Comercial '!$BO174)</f>
        <v>N/E</v>
      </c>
      <c r="W174" s="11" t="str">
        <f>IF(I174="N/E","N/E",I174*100/'Banca Comercial '!$BO174)</f>
        <v>N/E</v>
      </c>
      <c r="X174" s="11" t="str">
        <f>IF(J174="N/E","N/E",J174*100/'Banca Comercial '!$BO174)</f>
        <v>N/E</v>
      </c>
      <c r="Y174" s="11" t="str">
        <f>IF(K174="N/E","N/E",K174*100/'Banca Comercial '!$BO174)</f>
        <v>N/E</v>
      </c>
      <c r="Z174" s="11" t="str">
        <f>IF(L174="N/E","N/E",L174*100/'Banca Comercial '!$BO174)</f>
        <v>N/E</v>
      </c>
      <c r="AA174" s="11" t="str">
        <f>IF(M174="N/E","N/E",M174*100/'Banca Comercial '!$BO174)</f>
        <v>N/E</v>
      </c>
    </row>
    <row r="175" spans="1:27" customFormat="1" hidden="1" x14ac:dyDescent="0.3">
      <c r="A175" s="41">
        <v>39356</v>
      </c>
      <c r="B175" s="11" t="s">
        <v>44</v>
      </c>
      <c r="C175" s="11" t="s">
        <v>44</v>
      </c>
      <c r="D175" s="11" t="s">
        <v>44</v>
      </c>
      <c r="E175" s="11">
        <v>8689003</v>
      </c>
      <c r="F175" s="11">
        <v>4404478</v>
      </c>
      <c r="G175" s="11" t="s">
        <v>44</v>
      </c>
      <c r="H175" s="11" t="s">
        <v>44</v>
      </c>
      <c r="I175" s="11" t="s">
        <v>44</v>
      </c>
      <c r="J175" s="11" t="s">
        <v>44</v>
      </c>
      <c r="K175" s="11" t="s">
        <v>44</v>
      </c>
      <c r="L175" s="11" t="s">
        <v>44</v>
      </c>
      <c r="M175" s="11" t="s">
        <v>44</v>
      </c>
      <c r="N175" s="53"/>
      <c r="O175" s="41">
        <v>39356</v>
      </c>
      <c r="P175" s="11" t="str">
        <f>IF(B175="N/E","N/E",B175*100/'Banca Comercial '!$BO175)</f>
        <v>N/E</v>
      </c>
      <c r="Q175" s="11" t="str">
        <f>IF(C175="N/E","N/E",C175*100/'Banca Comercial '!$BO175)</f>
        <v>N/E</v>
      </c>
      <c r="R175" s="11" t="str">
        <f>IF(D175="N/E","N/E",D175*100/'Banca Comercial '!$BO175)</f>
        <v>N/E</v>
      </c>
      <c r="S175" s="11">
        <f>IF(E175="N/E","N/E",E175*100/'Banca Comercial '!$BO175)</f>
        <v>14511071.794206528</v>
      </c>
      <c r="T175" s="11">
        <f>IF(F175="N/E","N/E",F175*100/'Banca Comercial '!$BO175)</f>
        <v>7355699.6670392659</v>
      </c>
      <c r="U175" s="11" t="str">
        <f>IF(G175="N/E","N/E",G175*100/'Banca Comercial '!$BO175)</f>
        <v>N/E</v>
      </c>
      <c r="V175" s="11" t="str">
        <f>IF(H175="N/E","N/E",H175*100/'Banca Comercial '!$BO175)</f>
        <v>N/E</v>
      </c>
      <c r="W175" s="11" t="str">
        <f>IF(I175="N/E","N/E",I175*100/'Banca Comercial '!$BO175)</f>
        <v>N/E</v>
      </c>
      <c r="X175" s="11" t="str">
        <f>IF(J175="N/E","N/E",J175*100/'Banca Comercial '!$BO175)</f>
        <v>N/E</v>
      </c>
      <c r="Y175" s="11" t="str">
        <f>IF(K175="N/E","N/E",K175*100/'Banca Comercial '!$BO175)</f>
        <v>N/E</v>
      </c>
      <c r="Z175" s="11" t="str">
        <f>IF(L175="N/E","N/E",L175*100/'Banca Comercial '!$BO175)</f>
        <v>N/E</v>
      </c>
      <c r="AA175" s="11" t="str">
        <f>IF(M175="N/E","N/E",M175*100/'Banca Comercial '!$BO175)</f>
        <v>N/E</v>
      </c>
    </row>
    <row r="176" spans="1:27" customFormat="1" hidden="1" x14ac:dyDescent="0.3">
      <c r="A176" s="42">
        <v>39387</v>
      </c>
      <c r="B176" s="11" t="s">
        <v>44</v>
      </c>
      <c r="C176" s="11" t="s">
        <v>44</v>
      </c>
      <c r="D176" s="11" t="s">
        <v>44</v>
      </c>
      <c r="E176" s="11">
        <v>8662483</v>
      </c>
      <c r="F176" s="11">
        <v>4524616</v>
      </c>
      <c r="G176" s="11" t="s">
        <v>44</v>
      </c>
      <c r="H176" s="11" t="s">
        <v>44</v>
      </c>
      <c r="I176" s="11" t="s">
        <v>44</v>
      </c>
      <c r="J176" s="11" t="s">
        <v>44</v>
      </c>
      <c r="K176" s="11" t="s">
        <v>44</v>
      </c>
      <c r="L176" s="11" t="s">
        <v>44</v>
      </c>
      <c r="M176" s="11" t="s">
        <v>44</v>
      </c>
      <c r="N176" s="53"/>
      <c r="O176" s="42">
        <v>39387</v>
      </c>
      <c r="P176" s="11" t="str">
        <f>IF(B176="N/E","N/E",B176*100/'Banca Comercial '!$BO176)</f>
        <v>N/E</v>
      </c>
      <c r="Q176" s="11" t="str">
        <f>IF(C176="N/E","N/E",C176*100/'Banca Comercial '!$BO176)</f>
        <v>N/E</v>
      </c>
      <c r="R176" s="11" t="str">
        <f>IF(D176="N/E","N/E",D176*100/'Banca Comercial '!$BO176)</f>
        <v>N/E</v>
      </c>
      <c r="S176" s="11">
        <f>IF(E176="N/E","N/E",E176*100/'Banca Comercial '!$BO176)</f>
        <v>14365436.994310433</v>
      </c>
      <c r="T176" s="11">
        <f>IF(F176="N/E","N/E",F176*100/'Banca Comercial '!$BO176)</f>
        <v>7503401.2847642992</v>
      </c>
      <c r="U176" s="11" t="str">
        <f>IF(G176="N/E","N/E",G176*100/'Banca Comercial '!$BO176)</f>
        <v>N/E</v>
      </c>
      <c r="V176" s="11" t="str">
        <f>IF(H176="N/E","N/E",H176*100/'Banca Comercial '!$BO176)</f>
        <v>N/E</v>
      </c>
      <c r="W176" s="11" t="str">
        <f>IF(I176="N/E","N/E",I176*100/'Banca Comercial '!$BO176)</f>
        <v>N/E</v>
      </c>
      <c r="X176" s="11" t="str">
        <f>IF(J176="N/E","N/E",J176*100/'Banca Comercial '!$BO176)</f>
        <v>N/E</v>
      </c>
      <c r="Y176" s="11" t="str">
        <f>IF(K176="N/E","N/E",K176*100/'Banca Comercial '!$BO176)</f>
        <v>N/E</v>
      </c>
      <c r="Z176" s="11" t="str">
        <f>IF(L176="N/E","N/E",L176*100/'Banca Comercial '!$BO176)</f>
        <v>N/E</v>
      </c>
      <c r="AA176" s="11" t="str">
        <f>IF(M176="N/E","N/E",M176*100/'Banca Comercial '!$BO176)</f>
        <v>N/E</v>
      </c>
    </row>
    <row r="177" spans="1:27" customFormat="1" hidden="1" x14ac:dyDescent="0.3">
      <c r="A177" s="31">
        <v>39417</v>
      </c>
      <c r="B177" s="11" t="s">
        <v>44</v>
      </c>
      <c r="C177" s="11" t="s">
        <v>44</v>
      </c>
      <c r="D177" s="11" t="s">
        <v>44</v>
      </c>
      <c r="E177" s="11">
        <v>8706811</v>
      </c>
      <c r="F177" s="11">
        <v>4676562</v>
      </c>
      <c r="G177" s="11" t="s">
        <v>44</v>
      </c>
      <c r="H177" s="11" t="s">
        <v>44</v>
      </c>
      <c r="I177" s="11" t="s">
        <v>44</v>
      </c>
      <c r="J177" s="11" t="s">
        <v>44</v>
      </c>
      <c r="K177" s="11" t="s">
        <v>44</v>
      </c>
      <c r="L177" s="11" t="s">
        <v>44</v>
      </c>
      <c r="M177" s="11" t="s">
        <v>44</v>
      </c>
      <c r="N177" s="53"/>
      <c r="O177" s="31">
        <v>39417</v>
      </c>
      <c r="P177" s="11" t="str">
        <f>IF(B177="N/E","N/E",B177*100/'Banca Comercial '!$BO177)</f>
        <v>N/E</v>
      </c>
      <c r="Q177" s="11" t="str">
        <f>IF(C177="N/E","N/E",C177*100/'Banca Comercial '!$BO177)</f>
        <v>N/E</v>
      </c>
      <c r="R177" s="11" t="str">
        <f>IF(D177="N/E","N/E",D177*100/'Banca Comercial '!$BO177)</f>
        <v>N/E</v>
      </c>
      <c r="S177" s="11">
        <f>IF(E177="N/E","N/E",E177*100/'Banca Comercial '!$BO177)</f>
        <v>14379497.001924211</v>
      </c>
      <c r="T177" s="11">
        <f>IF(F177="N/E","N/E",F177*100/'Banca Comercial '!$BO177)</f>
        <v>7723448.833139101</v>
      </c>
      <c r="U177" s="11" t="str">
        <f>IF(G177="N/E","N/E",G177*100/'Banca Comercial '!$BO177)</f>
        <v>N/E</v>
      </c>
      <c r="V177" s="11" t="str">
        <f>IF(H177="N/E","N/E",H177*100/'Banca Comercial '!$BO177)</f>
        <v>N/E</v>
      </c>
      <c r="W177" s="11" t="str">
        <f>IF(I177="N/E","N/E",I177*100/'Banca Comercial '!$BO177)</f>
        <v>N/E</v>
      </c>
      <c r="X177" s="11" t="str">
        <f>IF(J177="N/E","N/E",J177*100/'Banca Comercial '!$BO177)</f>
        <v>N/E</v>
      </c>
      <c r="Y177" s="11" t="str">
        <f>IF(K177="N/E","N/E",K177*100/'Banca Comercial '!$BO177)</f>
        <v>N/E</v>
      </c>
      <c r="Z177" s="11" t="str">
        <f>IF(L177="N/E","N/E",L177*100/'Banca Comercial '!$BO177)</f>
        <v>N/E</v>
      </c>
      <c r="AA177" s="11" t="str">
        <f>IF(M177="N/E","N/E",M177*100/'Banca Comercial '!$BO177)</f>
        <v>N/E</v>
      </c>
    </row>
    <row r="178" spans="1:27" customFormat="1" hidden="1" x14ac:dyDescent="0.3">
      <c r="A178" s="32">
        <v>39448</v>
      </c>
      <c r="B178" s="11" t="s">
        <v>44</v>
      </c>
      <c r="C178" s="11" t="s">
        <v>44</v>
      </c>
      <c r="D178" s="11" t="s">
        <v>44</v>
      </c>
      <c r="E178" s="11">
        <v>8711857</v>
      </c>
      <c r="F178" s="11">
        <v>4768616</v>
      </c>
      <c r="G178" s="11" t="s">
        <v>44</v>
      </c>
      <c r="H178" s="11" t="s">
        <v>44</v>
      </c>
      <c r="I178" s="11" t="s">
        <v>44</v>
      </c>
      <c r="J178" s="11" t="s">
        <v>44</v>
      </c>
      <c r="K178" s="11" t="s">
        <v>44</v>
      </c>
      <c r="L178" s="11" t="s">
        <v>44</v>
      </c>
      <c r="M178" s="11" t="s">
        <v>44</v>
      </c>
      <c r="N178" s="53"/>
      <c r="O178" s="32">
        <v>39448</v>
      </c>
      <c r="P178" s="11" t="str">
        <f>IF(B178="N/E","N/E",B178*100/'Banca Comercial '!$BO178)</f>
        <v>N/E</v>
      </c>
      <c r="Q178" s="11" t="str">
        <f>IF(C178="N/E","N/E",C178*100/'Banca Comercial '!$BO178)</f>
        <v>N/E</v>
      </c>
      <c r="R178" s="11" t="str">
        <f>IF(D178="N/E","N/E",D178*100/'Banca Comercial '!$BO178)</f>
        <v>N/E</v>
      </c>
      <c r="S178" s="11">
        <f>IF(E178="N/E","N/E",E178*100/'Banca Comercial '!$BO178)</f>
        <v>14321449.429418847</v>
      </c>
      <c r="T178" s="11">
        <f>IF(F178="N/E","N/E",F178*100/'Banca Comercial '!$BO178)</f>
        <v>7839143.0084673781</v>
      </c>
      <c r="U178" s="11" t="str">
        <f>IF(G178="N/E","N/E",G178*100/'Banca Comercial '!$BO178)</f>
        <v>N/E</v>
      </c>
      <c r="V178" s="11" t="str">
        <f>IF(H178="N/E","N/E",H178*100/'Banca Comercial '!$BO178)</f>
        <v>N/E</v>
      </c>
      <c r="W178" s="11" t="str">
        <f>IF(I178="N/E","N/E",I178*100/'Banca Comercial '!$BO178)</f>
        <v>N/E</v>
      </c>
      <c r="X178" s="11" t="str">
        <f>IF(J178="N/E","N/E",J178*100/'Banca Comercial '!$BO178)</f>
        <v>N/E</v>
      </c>
      <c r="Y178" s="11" t="str">
        <f>IF(K178="N/E","N/E",K178*100/'Banca Comercial '!$BO178)</f>
        <v>N/E</v>
      </c>
      <c r="Z178" s="11" t="str">
        <f>IF(L178="N/E","N/E",L178*100/'Banca Comercial '!$BO178)</f>
        <v>N/E</v>
      </c>
      <c r="AA178" s="11" t="str">
        <f>IF(M178="N/E","N/E",M178*100/'Banca Comercial '!$BO178)</f>
        <v>N/E</v>
      </c>
    </row>
    <row r="179" spans="1:27" customFormat="1" hidden="1" x14ac:dyDescent="0.3">
      <c r="A179" s="33">
        <v>39479</v>
      </c>
      <c r="B179" s="11" t="s">
        <v>44</v>
      </c>
      <c r="C179" s="11" t="s">
        <v>44</v>
      </c>
      <c r="D179" s="11" t="s">
        <v>44</v>
      </c>
      <c r="E179" s="11">
        <v>8809489</v>
      </c>
      <c r="F179" s="11">
        <v>4913537</v>
      </c>
      <c r="G179" s="11" t="s">
        <v>44</v>
      </c>
      <c r="H179" s="11" t="s">
        <v>44</v>
      </c>
      <c r="I179" s="11" t="s">
        <v>44</v>
      </c>
      <c r="J179" s="11" t="s">
        <v>44</v>
      </c>
      <c r="K179" s="11" t="s">
        <v>44</v>
      </c>
      <c r="L179" s="11" t="s">
        <v>44</v>
      </c>
      <c r="M179" s="11" t="s">
        <v>44</v>
      </c>
      <c r="N179" s="53"/>
      <c r="O179" s="33">
        <v>39479</v>
      </c>
      <c r="P179" s="11" t="str">
        <f>IF(B179="N/E","N/E",B179*100/'Banca Comercial '!$BO179)</f>
        <v>N/E</v>
      </c>
      <c r="Q179" s="11" t="str">
        <f>IF(C179="N/E","N/E",C179*100/'Banca Comercial '!$BO179)</f>
        <v>N/E</v>
      </c>
      <c r="R179" s="11" t="str">
        <f>IF(D179="N/E","N/E",D179*100/'Banca Comercial '!$BO179)</f>
        <v>N/E</v>
      </c>
      <c r="S179" s="11">
        <f>IF(E179="N/E","N/E",E179*100/'Banca Comercial '!$BO179)</f>
        <v>14439023.573848704</v>
      </c>
      <c r="T179" s="11">
        <f>IF(F179="N/E","N/E",F179*100/'Banca Comercial '!$BO179)</f>
        <v>8053438.3519836208</v>
      </c>
      <c r="U179" s="11" t="str">
        <f>IF(G179="N/E","N/E",G179*100/'Banca Comercial '!$BO179)</f>
        <v>N/E</v>
      </c>
      <c r="V179" s="11" t="str">
        <f>IF(H179="N/E","N/E",H179*100/'Banca Comercial '!$BO179)</f>
        <v>N/E</v>
      </c>
      <c r="W179" s="11" t="str">
        <f>IF(I179="N/E","N/E",I179*100/'Banca Comercial '!$BO179)</f>
        <v>N/E</v>
      </c>
      <c r="X179" s="11" t="str">
        <f>IF(J179="N/E","N/E",J179*100/'Banca Comercial '!$BO179)</f>
        <v>N/E</v>
      </c>
      <c r="Y179" s="11" t="str">
        <f>IF(K179="N/E","N/E",K179*100/'Banca Comercial '!$BO179)</f>
        <v>N/E</v>
      </c>
      <c r="Z179" s="11" t="str">
        <f>IF(L179="N/E","N/E",L179*100/'Banca Comercial '!$BO179)</f>
        <v>N/E</v>
      </c>
      <c r="AA179" s="11" t="str">
        <f>IF(M179="N/E","N/E",M179*100/'Banca Comercial '!$BO179)</f>
        <v>N/E</v>
      </c>
    </row>
    <row r="180" spans="1:27" customFormat="1" hidden="1" x14ac:dyDescent="0.3">
      <c r="A180" s="34">
        <v>39508</v>
      </c>
      <c r="B180" s="11" t="s">
        <v>44</v>
      </c>
      <c r="C180" s="11" t="s">
        <v>44</v>
      </c>
      <c r="D180" s="11" t="s">
        <v>44</v>
      </c>
      <c r="E180" s="11">
        <v>8973046</v>
      </c>
      <c r="F180" s="11">
        <v>5046866</v>
      </c>
      <c r="G180" s="11" t="s">
        <v>44</v>
      </c>
      <c r="H180" s="11" t="s">
        <v>44</v>
      </c>
      <c r="I180" s="11" t="s">
        <v>44</v>
      </c>
      <c r="J180" s="11" t="s">
        <v>44</v>
      </c>
      <c r="K180" s="11" t="s">
        <v>44</v>
      </c>
      <c r="L180" s="11" t="s">
        <v>44</v>
      </c>
      <c r="M180" s="11" t="s">
        <v>44</v>
      </c>
      <c r="N180" s="53"/>
      <c r="O180" s="34">
        <v>39508</v>
      </c>
      <c r="P180" s="11" t="str">
        <f>IF(B180="N/E","N/E",B180*100/'Banca Comercial '!$BO180)</f>
        <v>N/E</v>
      </c>
      <c r="Q180" s="11" t="str">
        <f>IF(C180="N/E","N/E",C180*100/'Banca Comercial '!$BO180)</f>
        <v>N/E</v>
      </c>
      <c r="R180" s="11" t="str">
        <f>IF(D180="N/E","N/E",D180*100/'Banca Comercial '!$BO180)</f>
        <v>N/E</v>
      </c>
      <c r="S180" s="11">
        <f>IF(E180="N/E","N/E",E180*100/'Banca Comercial '!$BO180)</f>
        <v>14601271.180226576</v>
      </c>
      <c r="T180" s="11">
        <f>IF(F180="N/E","N/E",F180*100/'Banca Comercial '!$BO180)</f>
        <v>8212446.372866625</v>
      </c>
      <c r="U180" s="11" t="str">
        <f>IF(G180="N/E","N/E",G180*100/'Banca Comercial '!$BO180)</f>
        <v>N/E</v>
      </c>
      <c r="V180" s="11" t="str">
        <f>IF(H180="N/E","N/E",H180*100/'Banca Comercial '!$BO180)</f>
        <v>N/E</v>
      </c>
      <c r="W180" s="11" t="str">
        <f>IF(I180="N/E","N/E",I180*100/'Banca Comercial '!$BO180)</f>
        <v>N/E</v>
      </c>
      <c r="X180" s="11" t="str">
        <f>IF(J180="N/E","N/E",J180*100/'Banca Comercial '!$BO180)</f>
        <v>N/E</v>
      </c>
      <c r="Y180" s="11" t="str">
        <f>IF(K180="N/E","N/E",K180*100/'Banca Comercial '!$BO180)</f>
        <v>N/E</v>
      </c>
      <c r="Z180" s="11" t="str">
        <f>IF(L180="N/E","N/E",L180*100/'Banca Comercial '!$BO180)</f>
        <v>N/E</v>
      </c>
      <c r="AA180" s="11" t="str">
        <f>IF(M180="N/E","N/E",M180*100/'Banca Comercial '!$BO180)</f>
        <v>N/E</v>
      </c>
    </row>
    <row r="181" spans="1:27" customFormat="1" hidden="1" x14ac:dyDescent="0.3">
      <c r="A181" s="35">
        <v>39539</v>
      </c>
      <c r="B181" s="11" t="s">
        <v>44</v>
      </c>
      <c r="C181" s="11" t="s">
        <v>44</v>
      </c>
      <c r="D181" s="11" t="s">
        <v>44</v>
      </c>
      <c r="E181" s="11">
        <v>9000586</v>
      </c>
      <c r="F181" s="11">
        <v>5177660</v>
      </c>
      <c r="G181" s="11" t="s">
        <v>44</v>
      </c>
      <c r="H181" s="11" t="s">
        <v>44</v>
      </c>
      <c r="I181" s="11" t="s">
        <v>44</v>
      </c>
      <c r="J181" s="11" t="s">
        <v>44</v>
      </c>
      <c r="K181" s="11" t="s">
        <v>44</v>
      </c>
      <c r="L181" s="11" t="s">
        <v>44</v>
      </c>
      <c r="M181" s="11" t="s">
        <v>44</v>
      </c>
      <c r="N181" s="53"/>
      <c r="O181" s="35">
        <v>39539</v>
      </c>
      <c r="P181" s="11" t="str">
        <f>IF(B181="N/E","N/E",B181*100/'Banca Comercial '!$BO181)</f>
        <v>N/E</v>
      </c>
      <c r="Q181" s="11" t="str">
        <f>IF(C181="N/E","N/E",C181*100/'Banca Comercial '!$BO181)</f>
        <v>N/E</v>
      </c>
      <c r="R181" s="11" t="str">
        <f>IF(D181="N/E","N/E",D181*100/'Banca Comercial '!$BO181)</f>
        <v>N/E</v>
      </c>
      <c r="S181" s="11">
        <f>IF(E181="N/E","N/E",E181*100/'Banca Comercial '!$BO181)</f>
        <v>14612832.071185235</v>
      </c>
      <c r="T181" s="11">
        <f>IF(F181="N/E","N/E",F181*100/'Banca Comercial '!$BO181)</f>
        <v>8406150.0108651761</v>
      </c>
      <c r="U181" s="11" t="str">
        <f>IF(G181="N/E","N/E",G181*100/'Banca Comercial '!$BO181)</f>
        <v>N/E</v>
      </c>
      <c r="V181" s="11" t="str">
        <f>IF(H181="N/E","N/E",H181*100/'Banca Comercial '!$BO181)</f>
        <v>N/E</v>
      </c>
      <c r="W181" s="11" t="str">
        <f>IF(I181="N/E","N/E",I181*100/'Banca Comercial '!$BO181)</f>
        <v>N/E</v>
      </c>
      <c r="X181" s="11" t="str">
        <f>IF(J181="N/E","N/E",J181*100/'Banca Comercial '!$BO181)</f>
        <v>N/E</v>
      </c>
      <c r="Y181" s="11" t="str">
        <f>IF(K181="N/E","N/E",K181*100/'Banca Comercial '!$BO181)</f>
        <v>N/E</v>
      </c>
      <c r="Z181" s="11" t="str">
        <f>IF(L181="N/E","N/E",L181*100/'Banca Comercial '!$BO181)</f>
        <v>N/E</v>
      </c>
      <c r="AA181" s="11" t="str">
        <f>IF(M181="N/E","N/E",M181*100/'Banca Comercial '!$BO181)</f>
        <v>N/E</v>
      </c>
    </row>
    <row r="182" spans="1:27" customFormat="1" hidden="1" x14ac:dyDescent="0.3">
      <c r="A182" s="36">
        <v>39569</v>
      </c>
      <c r="B182" s="11" t="s">
        <v>44</v>
      </c>
      <c r="C182" s="11" t="s">
        <v>44</v>
      </c>
      <c r="D182" s="11" t="s">
        <v>44</v>
      </c>
      <c r="E182" s="11">
        <v>9023372</v>
      </c>
      <c r="F182" s="11">
        <v>5252562</v>
      </c>
      <c r="G182" s="11" t="s">
        <v>44</v>
      </c>
      <c r="H182" s="11" t="s">
        <v>44</v>
      </c>
      <c r="I182" s="11" t="s">
        <v>44</v>
      </c>
      <c r="J182" s="11" t="s">
        <v>44</v>
      </c>
      <c r="K182" s="11" t="s">
        <v>44</v>
      </c>
      <c r="L182" s="11" t="s">
        <v>44</v>
      </c>
      <c r="M182" s="11" t="s">
        <v>44</v>
      </c>
      <c r="N182" s="53"/>
      <c r="O182" s="36">
        <v>39569</v>
      </c>
      <c r="P182" s="11" t="str">
        <f>IF(B182="N/E","N/E",B182*100/'Banca Comercial '!$BO182)</f>
        <v>N/E</v>
      </c>
      <c r="Q182" s="11" t="str">
        <f>IF(C182="N/E","N/E",C182*100/'Banca Comercial '!$BO182)</f>
        <v>N/E</v>
      </c>
      <c r="R182" s="11" t="str">
        <f>IF(D182="N/E","N/E",D182*100/'Banca Comercial '!$BO182)</f>
        <v>N/E</v>
      </c>
      <c r="S182" s="11">
        <f>IF(E182="N/E","N/E",E182*100/'Banca Comercial '!$BO182)</f>
        <v>14665671.295027498</v>
      </c>
      <c r="T182" s="11">
        <f>IF(F182="N/E","N/E",F182*100/'Banca Comercial '!$BO182)</f>
        <v>8536980.1609367561</v>
      </c>
      <c r="U182" s="11" t="str">
        <f>IF(G182="N/E","N/E",G182*100/'Banca Comercial '!$BO182)</f>
        <v>N/E</v>
      </c>
      <c r="V182" s="11" t="str">
        <f>IF(H182="N/E","N/E",H182*100/'Banca Comercial '!$BO182)</f>
        <v>N/E</v>
      </c>
      <c r="W182" s="11" t="str">
        <f>IF(I182="N/E","N/E",I182*100/'Banca Comercial '!$BO182)</f>
        <v>N/E</v>
      </c>
      <c r="X182" s="11" t="str">
        <f>IF(J182="N/E","N/E",J182*100/'Banca Comercial '!$BO182)</f>
        <v>N/E</v>
      </c>
      <c r="Y182" s="11" t="str">
        <f>IF(K182="N/E","N/E",K182*100/'Banca Comercial '!$BO182)</f>
        <v>N/E</v>
      </c>
      <c r="Z182" s="11" t="str">
        <f>IF(L182="N/E","N/E",L182*100/'Banca Comercial '!$BO182)</f>
        <v>N/E</v>
      </c>
      <c r="AA182" s="11" t="str">
        <f>IF(M182="N/E","N/E",M182*100/'Banca Comercial '!$BO182)</f>
        <v>N/E</v>
      </c>
    </row>
    <row r="183" spans="1:27" customFormat="1" hidden="1" x14ac:dyDescent="0.3">
      <c r="A183" s="37">
        <v>39600</v>
      </c>
      <c r="B183" s="11" t="s">
        <v>44</v>
      </c>
      <c r="C183" s="11" t="s">
        <v>44</v>
      </c>
      <c r="D183" s="11" t="s">
        <v>44</v>
      </c>
      <c r="E183" s="11">
        <v>9202058</v>
      </c>
      <c r="F183" s="11">
        <v>5342718</v>
      </c>
      <c r="G183" s="11" t="s">
        <v>44</v>
      </c>
      <c r="H183" s="11" t="s">
        <v>44</v>
      </c>
      <c r="I183" s="11" t="s">
        <v>44</v>
      </c>
      <c r="J183" s="11" t="s">
        <v>44</v>
      </c>
      <c r="K183" s="11" t="s">
        <v>44</v>
      </c>
      <c r="L183" s="11" t="s">
        <v>44</v>
      </c>
      <c r="M183" s="11" t="s">
        <v>44</v>
      </c>
      <c r="N183" s="53"/>
      <c r="O183" s="37">
        <v>39600</v>
      </c>
      <c r="P183" s="11" t="str">
        <f>IF(B183="N/E","N/E",B183*100/'Banca Comercial '!$BO183)</f>
        <v>N/E</v>
      </c>
      <c r="Q183" s="11" t="str">
        <f>IF(C183="N/E","N/E",C183*100/'Banca Comercial '!$BO183)</f>
        <v>N/E</v>
      </c>
      <c r="R183" s="11" t="str">
        <f>IF(D183="N/E","N/E",D183*100/'Banca Comercial '!$BO183)</f>
        <v>N/E</v>
      </c>
      <c r="S183" s="11">
        <f>IF(E183="N/E","N/E",E183*100/'Banca Comercial '!$BO183)</f>
        <v>14894452.30928723</v>
      </c>
      <c r="T183" s="11">
        <f>IF(F183="N/E","N/E",F183*100/'Banca Comercial '!$BO183)</f>
        <v>8647724.0692213029</v>
      </c>
      <c r="U183" s="11" t="str">
        <f>IF(G183="N/E","N/E",G183*100/'Banca Comercial '!$BO183)</f>
        <v>N/E</v>
      </c>
      <c r="V183" s="11" t="str">
        <f>IF(H183="N/E","N/E",H183*100/'Banca Comercial '!$BO183)</f>
        <v>N/E</v>
      </c>
      <c r="W183" s="11" t="str">
        <f>IF(I183="N/E","N/E",I183*100/'Banca Comercial '!$BO183)</f>
        <v>N/E</v>
      </c>
      <c r="X183" s="11" t="str">
        <f>IF(J183="N/E","N/E",J183*100/'Banca Comercial '!$BO183)</f>
        <v>N/E</v>
      </c>
      <c r="Y183" s="11" t="str">
        <f>IF(K183="N/E","N/E",K183*100/'Banca Comercial '!$BO183)</f>
        <v>N/E</v>
      </c>
      <c r="Z183" s="11" t="str">
        <f>IF(L183="N/E","N/E",L183*100/'Banca Comercial '!$BO183)</f>
        <v>N/E</v>
      </c>
      <c r="AA183" s="11" t="str">
        <f>IF(M183="N/E","N/E",M183*100/'Banca Comercial '!$BO183)</f>
        <v>N/E</v>
      </c>
    </row>
    <row r="184" spans="1:27" customFormat="1" hidden="1" x14ac:dyDescent="0.3">
      <c r="A184" s="38">
        <v>39630</v>
      </c>
      <c r="B184" s="11" t="s">
        <v>44</v>
      </c>
      <c r="C184" s="11" t="s">
        <v>44</v>
      </c>
      <c r="D184" s="11" t="s">
        <v>44</v>
      </c>
      <c r="E184" s="11">
        <v>9328995</v>
      </c>
      <c r="F184" s="11">
        <v>5429394</v>
      </c>
      <c r="G184" s="11" t="s">
        <v>44</v>
      </c>
      <c r="H184" s="11" t="s">
        <v>44</v>
      </c>
      <c r="I184" s="11" t="s">
        <v>44</v>
      </c>
      <c r="J184" s="11" t="s">
        <v>44</v>
      </c>
      <c r="K184" s="11" t="s">
        <v>44</v>
      </c>
      <c r="L184" s="11" t="s">
        <v>44</v>
      </c>
      <c r="M184" s="11" t="s">
        <v>44</v>
      </c>
      <c r="N184" s="53"/>
      <c r="O184" s="38">
        <v>39630</v>
      </c>
      <c r="P184" s="11" t="str">
        <f>IF(B184="N/E","N/E",B184*100/'Banca Comercial '!$BO184)</f>
        <v>N/E</v>
      </c>
      <c r="Q184" s="11" t="str">
        <f>IF(C184="N/E","N/E",C184*100/'Banca Comercial '!$BO184)</f>
        <v>N/E</v>
      </c>
      <c r="R184" s="11" t="str">
        <f>IF(D184="N/E","N/E",D184*100/'Banca Comercial '!$BO184)</f>
        <v>N/E</v>
      </c>
      <c r="S184" s="11">
        <f>IF(E184="N/E","N/E",E184*100/'Banca Comercial '!$BO184)</f>
        <v>15016227.366464676</v>
      </c>
      <c r="T184" s="11">
        <f>IF(F184="N/E","N/E",F184*100/'Banca Comercial '!$BO184)</f>
        <v>8739313.8024105616</v>
      </c>
      <c r="U184" s="11" t="str">
        <f>IF(G184="N/E","N/E",G184*100/'Banca Comercial '!$BO184)</f>
        <v>N/E</v>
      </c>
      <c r="V184" s="11" t="str">
        <f>IF(H184="N/E","N/E",H184*100/'Banca Comercial '!$BO184)</f>
        <v>N/E</v>
      </c>
      <c r="W184" s="11" t="str">
        <f>IF(I184="N/E","N/E",I184*100/'Banca Comercial '!$BO184)</f>
        <v>N/E</v>
      </c>
      <c r="X184" s="11" t="str">
        <f>IF(J184="N/E","N/E",J184*100/'Banca Comercial '!$BO184)</f>
        <v>N/E</v>
      </c>
      <c r="Y184" s="11" t="str">
        <f>IF(K184="N/E","N/E",K184*100/'Banca Comercial '!$BO184)</f>
        <v>N/E</v>
      </c>
      <c r="Z184" s="11" t="str">
        <f>IF(L184="N/E","N/E",L184*100/'Banca Comercial '!$BO184)</f>
        <v>N/E</v>
      </c>
      <c r="AA184" s="11" t="str">
        <f>IF(M184="N/E","N/E",M184*100/'Banca Comercial '!$BO184)</f>
        <v>N/E</v>
      </c>
    </row>
    <row r="185" spans="1:27" customFormat="1" hidden="1" x14ac:dyDescent="0.3">
      <c r="A185" s="39">
        <v>39661</v>
      </c>
      <c r="B185" s="11" t="s">
        <v>44</v>
      </c>
      <c r="C185" s="11" t="s">
        <v>44</v>
      </c>
      <c r="D185" s="11" t="s">
        <v>44</v>
      </c>
      <c r="E185" s="11">
        <v>9429206</v>
      </c>
      <c r="F185" s="11">
        <v>5545541</v>
      </c>
      <c r="G185" s="11" t="s">
        <v>44</v>
      </c>
      <c r="H185" s="11" t="s">
        <v>44</v>
      </c>
      <c r="I185" s="11" t="s">
        <v>44</v>
      </c>
      <c r="J185" s="11" t="s">
        <v>44</v>
      </c>
      <c r="K185" s="11" t="s">
        <v>44</v>
      </c>
      <c r="L185" s="11" t="s">
        <v>44</v>
      </c>
      <c r="M185" s="11" t="s">
        <v>44</v>
      </c>
      <c r="N185" s="53"/>
      <c r="O185" s="39">
        <v>39661</v>
      </c>
      <c r="P185" s="11" t="str">
        <f>IF(B185="N/E","N/E",B185*100/'Banca Comercial '!$BO185)</f>
        <v>N/E</v>
      </c>
      <c r="Q185" s="11" t="str">
        <f>IF(C185="N/E","N/E",C185*100/'Banca Comercial '!$BO185)</f>
        <v>N/E</v>
      </c>
      <c r="R185" s="11" t="str">
        <f>IF(D185="N/E","N/E",D185*100/'Banca Comercial '!$BO185)</f>
        <v>N/E</v>
      </c>
      <c r="S185" s="11">
        <f>IF(E185="N/E","N/E",E185*100/'Banca Comercial '!$BO185)</f>
        <v>15090383.543302944</v>
      </c>
      <c r="T185" s="11">
        <f>IF(F185="N/E","N/E",F185*100/'Banca Comercial '!$BO185)</f>
        <v>8875014.5712281335</v>
      </c>
      <c r="U185" s="11" t="str">
        <f>IF(G185="N/E","N/E",G185*100/'Banca Comercial '!$BO185)</f>
        <v>N/E</v>
      </c>
      <c r="V185" s="11" t="str">
        <f>IF(H185="N/E","N/E",H185*100/'Banca Comercial '!$BO185)</f>
        <v>N/E</v>
      </c>
      <c r="W185" s="11" t="str">
        <f>IF(I185="N/E","N/E",I185*100/'Banca Comercial '!$BO185)</f>
        <v>N/E</v>
      </c>
      <c r="X185" s="11" t="str">
        <f>IF(J185="N/E","N/E",J185*100/'Banca Comercial '!$BO185)</f>
        <v>N/E</v>
      </c>
      <c r="Y185" s="11" t="str">
        <f>IF(K185="N/E","N/E",K185*100/'Banca Comercial '!$BO185)</f>
        <v>N/E</v>
      </c>
      <c r="Z185" s="11" t="str">
        <f>IF(L185="N/E","N/E",L185*100/'Banca Comercial '!$BO185)</f>
        <v>N/E</v>
      </c>
      <c r="AA185" s="11" t="str">
        <f>IF(M185="N/E","N/E",M185*100/'Banca Comercial '!$BO185)</f>
        <v>N/E</v>
      </c>
    </row>
    <row r="186" spans="1:27" customFormat="1" hidden="1" x14ac:dyDescent="0.3">
      <c r="A186" s="40">
        <v>39692</v>
      </c>
      <c r="B186" s="11" t="s">
        <v>44</v>
      </c>
      <c r="C186" s="11" t="s">
        <v>44</v>
      </c>
      <c r="D186" s="11" t="s">
        <v>44</v>
      </c>
      <c r="E186" s="11">
        <v>9277025</v>
      </c>
      <c r="F186" s="11">
        <v>5606189</v>
      </c>
      <c r="G186" s="11" t="s">
        <v>44</v>
      </c>
      <c r="H186" s="11" t="s">
        <v>44</v>
      </c>
      <c r="I186" s="11" t="s">
        <v>44</v>
      </c>
      <c r="J186" s="11" t="s">
        <v>44</v>
      </c>
      <c r="K186" s="11" t="s">
        <v>44</v>
      </c>
      <c r="L186" s="11" t="s">
        <v>44</v>
      </c>
      <c r="M186" s="11" t="s">
        <v>44</v>
      </c>
      <c r="N186" s="53"/>
      <c r="O186" s="40">
        <v>39692</v>
      </c>
      <c r="P186" s="11" t="str">
        <f>IF(B186="N/E","N/E",B186*100/'Banca Comercial '!$BO186)</f>
        <v>N/E</v>
      </c>
      <c r="Q186" s="11" t="str">
        <f>IF(C186="N/E","N/E",C186*100/'Banca Comercial '!$BO186)</f>
        <v>N/E</v>
      </c>
      <c r="R186" s="11" t="str">
        <f>IF(D186="N/E","N/E",D186*100/'Banca Comercial '!$BO186)</f>
        <v>N/E</v>
      </c>
      <c r="S186" s="11">
        <f>IF(E186="N/E","N/E",E186*100/'Banca Comercial '!$BO186)</f>
        <v>14746345.40596954</v>
      </c>
      <c r="T186" s="11">
        <f>IF(F186="N/E","N/E",F186*100/'Banca Comercial '!$BO186)</f>
        <v>8911348.1320948228</v>
      </c>
      <c r="U186" s="11" t="str">
        <f>IF(G186="N/E","N/E",G186*100/'Banca Comercial '!$BO186)</f>
        <v>N/E</v>
      </c>
      <c r="V186" s="11" t="str">
        <f>IF(H186="N/E","N/E",H186*100/'Banca Comercial '!$BO186)</f>
        <v>N/E</v>
      </c>
      <c r="W186" s="11" t="str">
        <f>IF(I186="N/E","N/E",I186*100/'Banca Comercial '!$BO186)</f>
        <v>N/E</v>
      </c>
      <c r="X186" s="11" t="str">
        <f>IF(J186="N/E","N/E",J186*100/'Banca Comercial '!$BO186)</f>
        <v>N/E</v>
      </c>
      <c r="Y186" s="11" t="str">
        <f>IF(K186="N/E","N/E",K186*100/'Banca Comercial '!$BO186)</f>
        <v>N/E</v>
      </c>
      <c r="Z186" s="11" t="str">
        <f>IF(L186="N/E","N/E",L186*100/'Banca Comercial '!$BO186)</f>
        <v>N/E</v>
      </c>
      <c r="AA186" s="11" t="str">
        <f>IF(M186="N/E","N/E",M186*100/'Banca Comercial '!$BO186)</f>
        <v>N/E</v>
      </c>
    </row>
    <row r="187" spans="1:27" customFormat="1" hidden="1" x14ac:dyDescent="0.3">
      <c r="A187" s="41">
        <v>39722</v>
      </c>
      <c r="B187" s="11" t="s">
        <v>44</v>
      </c>
      <c r="C187" s="11" t="s">
        <v>44</v>
      </c>
      <c r="D187" s="11" t="s">
        <v>44</v>
      </c>
      <c r="E187" s="11">
        <v>9310660</v>
      </c>
      <c r="F187" s="11">
        <v>5684909</v>
      </c>
      <c r="G187" s="11" t="s">
        <v>44</v>
      </c>
      <c r="H187" s="11" t="s">
        <v>44</v>
      </c>
      <c r="I187" s="11" t="s">
        <v>44</v>
      </c>
      <c r="J187" s="11" t="s">
        <v>44</v>
      </c>
      <c r="K187" s="11" t="s">
        <v>44</v>
      </c>
      <c r="L187" s="11" t="s">
        <v>44</v>
      </c>
      <c r="M187" s="11" t="s">
        <v>44</v>
      </c>
      <c r="N187" s="53"/>
      <c r="O187" s="41">
        <v>39722</v>
      </c>
      <c r="P187" s="11" t="str">
        <f>IF(B187="N/E","N/E",B187*100/'Banca Comercial '!$BO187)</f>
        <v>N/E</v>
      </c>
      <c r="Q187" s="11" t="str">
        <f>IF(C187="N/E","N/E",C187*100/'Banca Comercial '!$BO187)</f>
        <v>N/E</v>
      </c>
      <c r="R187" s="11" t="str">
        <f>IF(D187="N/E","N/E",D187*100/'Banca Comercial '!$BO187)</f>
        <v>N/E</v>
      </c>
      <c r="S187" s="11">
        <f>IF(E187="N/E","N/E",E187*100/'Banca Comercial '!$BO187)</f>
        <v>14699640.822610922</v>
      </c>
      <c r="T187" s="11">
        <f>IF(F187="N/E","N/E",F187*100/'Banca Comercial '!$BO187)</f>
        <v>8975316.5091656484</v>
      </c>
      <c r="U187" s="11" t="str">
        <f>IF(G187="N/E","N/E",G187*100/'Banca Comercial '!$BO187)</f>
        <v>N/E</v>
      </c>
      <c r="V187" s="11" t="str">
        <f>IF(H187="N/E","N/E",H187*100/'Banca Comercial '!$BO187)</f>
        <v>N/E</v>
      </c>
      <c r="W187" s="11" t="str">
        <f>IF(I187="N/E","N/E",I187*100/'Banca Comercial '!$BO187)</f>
        <v>N/E</v>
      </c>
      <c r="X187" s="11" t="str">
        <f>IF(J187="N/E","N/E",J187*100/'Banca Comercial '!$BO187)</f>
        <v>N/E</v>
      </c>
      <c r="Y187" s="11" t="str">
        <f>IF(K187="N/E","N/E",K187*100/'Banca Comercial '!$BO187)</f>
        <v>N/E</v>
      </c>
      <c r="Z187" s="11" t="str">
        <f>IF(L187="N/E","N/E",L187*100/'Banca Comercial '!$BO187)</f>
        <v>N/E</v>
      </c>
      <c r="AA187" s="11" t="str">
        <f>IF(M187="N/E","N/E",M187*100/'Banca Comercial '!$BO187)</f>
        <v>N/E</v>
      </c>
    </row>
    <row r="188" spans="1:27" customFormat="1" hidden="1" x14ac:dyDescent="0.3">
      <c r="A188" s="42">
        <v>39753</v>
      </c>
      <c r="B188" s="11" t="s">
        <v>44</v>
      </c>
      <c r="C188" s="11" t="s">
        <v>44</v>
      </c>
      <c r="D188" s="11" t="s">
        <v>44</v>
      </c>
      <c r="E188" s="11">
        <v>9365512</v>
      </c>
      <c r="F188" s="11">
        <v>5771945</v>
      </c>
      <c r="G188" s="11" t="s">
        <v>44</v>
      </c>
      <c r="H188" s="11" t="s">
        <v>44</v>
      </c>
      <c r="I188" s="11" t="s">
        <v>44</v>
      </c>
      <c r="J188" s="11" t="s">
        <v>44</v>
      </c>
      <c r="K188" s="11" t="s">
        <v>44</v>
      </c>
      <c r="L188" s="11" t="s">
        <v>44</v>
      </c>
      <c r="M188" s="11" t="s">
        <v>44</v>
      </c>
      <c r="N188" s="53"/>
      <c r="O188" s="42">
        <v>39753</v>
      </c>
      <c r="P188" s="11" t="str">
        <f>IF(B188="N/E","N/E",B188*100/'Banca Comercial '!$BO188)</f>
        <v>N/E</v>
      </c>
      <c r="Q188" s="11" t="str">
        <f>IF(C188="N/E","N/E",C188*100/'Banca Comercial '!$BO188)</f>
        <v>N/E</v>
      </c>
      <c r="R188" s="11" t="str">
        <f>IF(D188="N/E","N/E",D188*100/'Banca Comercial '!$BO188)</f>
        <v>N/E</v>
      </c>
      <c r="S188" s="11">
        <f>IF(E188="N/E","N/E",E188*100/'Banca Comercial '!$BO188)</f>
        <v>14620058.444955457</v>
      </c>
      <c r="T188" s="11">
        <f>IF(F188="N/E","N/E",F188*100/'Banca Comercial '!$BO188)</f>
        <v>9010310.7273866534</v>
      </c>
      <c r="U188" s="11" t="str">
        <f>IF(G188="N/E","N/E",G188*100/'Banca Comercial '!$BO188)</f>
        <v>N/E</v>
      </c>
      <c r="V188" s="11" t="str">
        <f>IF(H188="N/E","N/E",H188*100/'Banca Comercial '!$BO188)</f>
        <v>N/E</v>
      </c>
      <c r="W188" s="11" t="str">
        <f>IF(I188="N/E","N/E",I188*100/'Banca Comercial '!$BO188)</f>
        <v>N/E</v>
      </c>
      <c r="X188" s="11" t="str">
        <f>IF(J188="N/E","N/E",J188*100/'Banca Comercial '!$BO188)</f>
        <v>N/E</v>
      </c>
      <c r="Y188" s="11" t="str">
        <f>IF(K188="N/E","N/E",K188*100/'Banca Comercial '!$BO188)</f>
        <v>N/E</v>
      </c>
      <c r="Z188" s="11" t="str">
        <f>IF(L188="N/E","N/E",L188*100/'Banca Comercial '!$BO188)</f>
        <v>N/E</v>
      </c>
      <c r="AA188" s="11" t="str">
        <f>IF(M188="N/E","N/E",M188*100/'Banca Comercial '!$BO188)</f>
        <v>N/E</v>
      </c>
    </row>
    <row r="189" spans="1:27" customFormat="1" hidden="1" x14ac:dyDescent="0.3">
      <c r="A189" s="31">
        <v>39783</v>
      </c>
      <c r="B189" s="11" t="s">
        <v>44</v>
      </c>
      <c r="C189" s="11" t="s">
        <v>44</v>
      </c>
      <c r="D189" s="11" t="s">
        <v>44</v>
      </c>
      <c r="E189" s="11">
        <v>9316008</v>
      </c>
      <c r="F189" s="11">
        <v>5936796</v>
      </c>
      <c r="G189" s="11" t="s">
        <v>44</v>
      </c>
      <c r="H189" s="11" t="s">
        <v>44</v>
      </c>
      <c r="I189" s="11" t="s">
        <v>44</v>
      </c>
      <c r="J189" s="11" t="s">
        <v>44</v>
      </c>
      <c r="K189" s="11" t="s">
        <v>44</v>
      </c>
      <c r="L189" s="11" t="s">
        <v>44</v>
      </c>
      <c r="M189" s="11" t="s">
        <v>44</v>
      </c>
      <c r="N189" s="53"/>
      <c r="O189" s="31">
        <v>39783</v>
      </c>
      <c r="P189" s="11" t="str">
        <f>IF(B189="N/E","N/E",B189*100/'Banca Comercial '!$BO189)</f>
        <v>N/E</v>
      </c>
      <c r="Q189" s="11" t="str">
        <f>IF(C189="N/E","N/E",C189*100/'Banca Comercial '!$BO189)</f>
        <v>N/E</v>
      </c>
      <c r="R189" s="11" t="str">
        <f>IF(D189="N/E","N/E",D189*100/'Banca Comercial '!$BO189)</f>
        <v>N/E</v>
      </c>
      <c r="S189" s="11">
        <f>IF(E189="N/E","N/E",E189*100/'Banca Comercial '!$BO189)</f>
        <v>14442755.855960278</v>
      </c>
      <c r="T189" s="11">
        <f>IF(F189="N/E","N/E",F189*100/'Banca Comercial '!$BO189)</f>
        <v>9203909.5709923767</v>
      </c>
      <c r="U189" s="11" t="str">
        <f>IF(G189="N/E","N/E",G189*100/'Banca Comercial '!$BO189)</f>
        <v>N/E</v>
      </c>
      <c r="V189" s="11" t="str">
        <f>IF(H189="N/E","N/E",H189*100/'Banca Comercial '!$BO189)</f>
        <v>N/E</v>
      </c>
      <c r="W189" s="11" t="str">
        <f>IF(I189="N/E","N/E",I189*100/'Banca Comercial '!$BO189)</f>
        <v>N/E</v>
      </c>
      <c r="X189" s="11" t="str">
        <f>IF(J189="N/E","N/E",J189*100/'Banca Comercial '!$BO189)</f>
        <v>N/E</v>
      </c>
      <c r="Y189" s="11" t="str">
        <f>IF(K189="N/E","N/E",K189*100/'Banca Comercial '!$BO189)</f>
        <v>N/E</v>
      </c>
      <c r="Z189" s="11" t="str">
        <f>IF(L189="N/E","N/E",L189*100/'Banca Comercial '!$BO189)</f>
        <v>N/E</v>
      </c>
      <c r="AA189" s="11" t="str">
        <f>IF(M189="N/E","N/E",M189*100/'Banca Comercial '!$BO189)</f>
        <v>N/E</v>
      </c>
    </row>
    <row r="190" spans="1:27" customFormat="1" hidden="1" x14ac:dyDescent="0.3">
      <c r="A190" s="32">
        <v>39814</v>
      </c>
      <c r="B190" s="11" t="s">
        <v>44</v>
      </c>
      <c r="C190" s="11" t="s">
        <v>44</v>
      </c>
      <c r="D190" s="11" t="s">
        <v>44</v>
      </c>
      <c r="E190" s="11">
        <v>10293467</v>
      </c>
      <c r="F190" s="11">
        <v>5217485</v>
      </c>
      <c r="G190" s="11" t="s">
        <v>44</v>
      </c>
      <c r="H190" s="11" t="s">
        <v>44</v>
      </c>
      <c r="I190" s="11" t="s">
        <v>44</v>
      </c>
      <c r="J190" s="11" t="s">
        <v>44</v>
      </c>
      <c r="K190" s="11" t="s">
        <v>44</v>
      </c>
      <c r="L190" s="11" t="s">
        <v>44</v>
      </c>
      <c r="M190" s="11" t="s">
        <v>44</v>
      </c>
      <c r="N190" s="53"/>
      <c r="O190" s="32">
        <v>39814</v>
      </c>
      <c r="P190" s="11" t="str">
        <f>IF(B190="N/E","N/E",B190*100/'Banca Comercial '!$BO190)</f>
        <v>N/E</v>
      </c>
      <c r="Q190" s="11" t="str">
        <f>IF(C190="N/E","N/E",C190*100/'Banca Comercial '!$BO190)</f>
        <v>N/E</v>
      </c>
      <c r="R190" s="11" t="str">
        <f>IF(D190="N/E","N/E",D190*100/'Banca Comercial '!$BO190)</f>
        <v>N/E</v>
      </c>
      <c r="S190" s="11">
        <f>IF(E190="N/E","N/E",E190*100/'Banca Comercial '!$BO190)</f>
        <v>15921227.648397265</v>
      </c>
      <c r="T190" s="11">
        <f>IF(F190="N/E","N/E",F190*100/'Banca Comercial '!$BO190)</f>
        <v>8070047.3841416119</v>
      </c>
      <c r="U190" s="11" t="str">
        <f>IF(G190="N/E","N/E",G190*100/'Banca Comercial '!$BO190)</f>
        <v>N/E</v>
      </c>
      <c r="V190" s="11" t="str">
        <f>IF(H190="N/E","N/E",H190*100/'Banca Comercial '!$BO190)</f>
        <v>N/E</v>
      </c>
      <c r="W190" s="11" t="str">
        <f>IF(I190="N/E","N/E",I190*100/'Banca Comercial '!$BO190)</f>
        <v>N/E</v>
      </c>
      <c r="X190" s="11" t="str">
        <f>IF(J190="N/E","N/E",J190*100/'Banca Comercial '!$BO190)</f>
        <v>N/E</v>
      </c>
      <c r="Y190" s="11" t="str">
        <f>IF(K190="N/E","N/E",K190*100/'Banca Comercial '!$BO190)</f>
        <v>N/E</v>
      </c>
      <c r="Z190" s="11" t="str">
        <f>IF(L190="N/E","N/E",L190*100/'Banca Comercial '!$BO190)</f>
        <v>N/E</v>
      </c>
      <c r="AA190" s="11" t="str">
        <f>IF(M190="N/E","N/E",M190*100/'Banca Comercial '!$BO190)</f>
        <v>N/E</v>
      </c>
    </row>
    <row r="191" spans="1:27" customFormat="1" hidden="1" x14ac:dyDescent="0.3">
      <c r="A191" s="33">
        <v>39845</v>
      </c>
      <c r="B191" s="11" t="s">
        <v>44</v>
      </c>
      <c r="C191" s="11" t="s">
        <v>44</v>
      </c>
      <c r="D191" s="11" t="s">
        <v>44</v>
      </c>
      <c r="E191" s="11">
        <v>10507926</v>
      </c>
      <c r="F191" s="11">
        <v>5447512</v>
      </c>
      <c r="G191" s="11" t="s">
        <v>44</v>
      </c>
      <c r="H191" s="11" t="s">
        <v>44</v>
      </c>
      <c r="I191" s="11" t="s">
        <v>44</v>
      </c>
      <c r="J191" s="11" t="s">
        <v>44</v>
      </c>
      <c r="K191" s="11" t="s">
        <v>44</v>
      </c>
      <c r="L191" s="11" t="s">
        <v>44</v>
      </c>
      <c r="M191" s="11" t="s">
        <v>44</v>
      </c>
      <c r="N191" s="53"/>
      <c r="O191" s="33">
        <v>39845</v>
      </c>
      <c r="P191" s="11" t="str">
        <f>IF(B191="N/E","N/E",B191*100/'Banca Comercial '!$BO191)</f>
        <v>N/E</v>
      </c>
      <c r="Q191" s="11" t="str">
        <f>IF(C191="N/E","N/E",C191*100/'Banca Comercial '!$BO191)</f>
        <v>N/E</v>
      </c>
      <c r="R191" s="11" t="str">
        <f>IF(D191="N/E","N/E",D191*100/'Banca Comercial '!$BO191)</f>
        <v>N/E</v>
      </c>
      <c r="S191" s="11">
        <f>IF(E191="N/E","N/E",E191*100/'Banca Comercial '!$BO191)</f>
        <v>16217133.975718886</v>
      </c>
      <c r="T191" s="11">
        <f>IF(F191="N/E","N/E",F191*100/'Banca Comercial '!$BO191)</f>
        <v>8407275.7971778959</v>
      </c>
      <c r="U191" s="11" t="str">
        <f>IF(G191="N/E","N/E",G191*100/'Banca Comercial '!$BO191)</f>
        <v>N/E</v>
      </c>
      <c r="V191" s="11" t="str">
        <f>IF(H191="N/E","N/E",H191*100/'Banca Comercial '!$BO191)</f>
        <v>N/E</v>
      </c>
      <c r="W191" s="11" t="str">
        <f>IF(I191="N/E","N/E",I191*100/'Banca Comercial '!$BO191)</f>
        <v>N/E</v>
      </c>
      <c r="X191" s="11" t="str">
        <f>IF(J191="N/E","N/E",J191*100/'Banca Comercial '!$BO191)</f>
        <v>N/E</v>
      </c>
      <c r="Y191" s="11" t="str">
        <f>IF(K191="N/E","N/E",K191*100/'Banca Comercial '!$BO191)</f>
        <v>N/E</v>
      </c>
      <c r="Z191" s="11" t="str">
        <f>IF(L191="N/E","N/E",L191*100/'Banca Comercial '!$BO191)</f>
        <v>N/E</v>
      </c>
      <c r="AA191" s="11" t="str">
        <f>IF(M191="N/E","N/E",M191*100/'Banca Comercial '!$BO191)</f>
        <v>N/E</v>
      </c>
    </row>
    <row r="192" spans="1:27" customFormat="1" hidden="1" x14ac:dyDescent="0.3">
      <c r="A192" s="34">
        <v>39873</v>
      </c>
      <c r="B192" s="11" t="s">
        <v>44</v>
      </c>
      <c r="C192" s="11" t="s">
        <v>44</v>
      </c>
      <c r="D192" s="11" t="s">
        <v>44</v>
      </c>
      <c r="E192" s="11">
        <v>10741059</v>
      </c>
      <c r="F192" s="11">
        <v>5731815</v>
      </c>
      <c r="G192" s="11" t="s">
        <v>44</v>
      </c>
      <c r="H192" s="11" t="s">
        <v>44</v>
      </c>
      <c r="I192" s="11" t="s">
        <v>44</v>
      </c>
      <c r="J192" s="11" t="s">
        <v>44</v>
      </c>
      <c r="K192" s="11" t="s">
        <v>44</v>
      </c>
      <c r="L192" s="11" t="s">
        <v>44</v>
      </c>
      <c r="M192" s="11" t="s">
        <v>44</v>
      </c>
      <c r="N192" s="53"/>
      <c r="O192" s="34">
        <v>39873</v>
      </c>
      <c r="P192" s="11" t="str">
        <f>IF(B192="N/E","N/E",B192*100/'Banca Comercial '!$BO192)</f>
        <v>N/E</v>
      </c>
      <c r="Q192" s="11" t="str">
        <f>IF(C192="N/E","N/E",C192*100/'Banca Comercial '!$BO192)</f>
        <v>N/E</v>
      </c>
      <c r="R192" s="11" t="str">
        <f>IF(D192="N/E","N/E",D192*100/'Banca Comercial '!$BO192)</f>
        <v>N/E</v>
      </c>
      <c r="S192" s="11">
        <f>IF(E192="N/E","N/E",E192*100/'Banca Comercial '!$BO192)</f>
        <v>16482113.876241876</v>
      </c>
      <c r="T192" s="11">
        <f>IF(F192="N/E","N/E",F192*100/'Banca Comercial '!$BO192)</f>
        <v>8795448.1534410473</v>
      </c>
      <c r="U192" s="11" t="str">
        <f>IF(G192="N/E","N/E",G192*100/'Banca Comercial '!$BO192)</f>
        <v>N/E</v>
      </c>
      <c r="V192" s="11" t="str">
        <f>IF(H192="N/E","N/E",H192*100/'Banca Comercial '!$BO192)</f>
        <v>N/E</v>
      </c>
      <c r="W192" s="11" t="str">
        <f>IF(I192="N/E","N/E",I192*100/'Banca Comercial '!$BO192)</f>
        <v>N/E</v>
      </c>
      <c r="X192" s="11" t="str">
        <f>IF(J192="N/E","N/E",J192*100/'Banca Comercial '!$BO192)</f>
        <v>N/E</v>
      </c>
      <c r="Y192" s="11" t="str">
        <f>IF(K192="N/E","N/E",K192*100/'Banca Comercial '!$BO192)</f>
        <v>N/E</v>
      </c>
      <c r="Z192" s="11" t="str">
        <f>IF(L192="N/E","N/E",L192*100/'Banca Comercial '!$BO192)</f>
        <v>N/E</v>
      </c>
      <c r="AA192" s="11" t="str">
        <f>IF(M192="N/E","N/E",M192*100/'Banca Comercial '!$BO192)</f>
        <v>N/E</v>
      </c>
    </row>
    <row r="193" spans="1:27" customFormat="1" hidden="1" x14ac:dyDescent="0.3">
      <c r="A193" s="35">
        <v>39904</v>
      </c>
      <c r="B193" s="11" t="s">
        <v>44</v>
      </c>
      <c r="C193" s="11" t="s">
        <v>44</v>
      </c>
      <c r="D193" s="11" t="s">
        <v>44</v>
      </c>
      <c r="E193" s="11">
        <v>10922080</v>
      </c>
      <c r="F193" s="11">
        <v>5898174</v>
      </c>
      <c r="G193" s="11" t="s">
        <v>44</v>
      </c>
      <c r="H193" s="11" t="s">
        <v>44</v>
      </c>
      <c r="I193" s="11" t="s">
        <v>44</v>
      </c>
      <c r="J193" s="11" t="s">
        <v>44</v>
      </c>
      <c r="K193" s="11" t="s">
        <v>44</v>
      </c>
      <c r="L193" s="11" t="s">
        <v>44</v>
      </c>
      <c r="M193" s="11" t="s">
        <v>44</v>
      </c>
      <c r="N193" s="53"/>
      <c r="O193" s="35">
        <v>39904</v>
      </c>
      <c r="P193" s="11" t="str">
        <f>IF(B193="N/E","N/E",B193*100/'Banca Comercial '!$BO193)</f>
        <v>N/E</v>
      </c>
      <c r="Q193" s="11" t="str">
        <f>IF(C193="N/E","N/E",C193*100/'Banca Comercial '!$BO193)</f>
        <v>N/E</v>
      </c>
      <c r="R193" s="11" t="str">
        <f>IF(D193="N/E","N/E",D193*100/'Banca Comercial '!$BO193)</f>
        <v>N/E</v>
      </c>
      <c r="S193" s="11">
        <f>IF(E193="N/E","N/E",E193*100/'Banca Comercial '!$BO193)</f>
        <v>16701433.65474822</v>
      </c>
      <c r="T193" s="11">
        <f>IF(F193="N/E","N/E",F193*100/'Banca Comercial '!$BO193)</f>
        <v>9019157.6828919891</v>
      </c>
      <c r="U193" s="11" t="str">
        <f>IF(G193="N/E","N/E",G193*100/'Banca Comercial '!$BO193)</f>
        <v>N/E</v>
      </c>
      <c r="V193" s="11" t="str">
        <f>IF(H193="N/E","N/E",H193*100/'Banca Comercial '!$BO193)</f>
        <v>N/E</v>
      </c>
      <c r="W193" s="11" t="str">
        <f>IF(I193="N/E","N/E",I193*100/'Banca Comercial '!$BO193)</f>
        <v>N/E</v>
      </c>
      <c r="X193" s="11" t="str">
        <f>IF(J193="N/E","N/E",J193*100/'Banca Comercial '!$BO193)</f>
        <v>N/E</v>
      </c>
      <c r="Y193" s="11" t="str">
        <f>IF(K193="N/E","N/E",K193*100/'Banca Comercial '!$BO193)</f>
        <v>N/E</v>
      </c>
      <c r="Z193" s="11" t="str">
        <f>IF(L193="N/E","N/E",L193*100/'Banca Comercial '!$BO193)</f>
        <v>N/E</v>
      </c>
      <c r="AA193" s="11" t="str">
        <f>IF(M193="N/E","N/E",M193*100/'Banca Comercial '!$BO193)</f>
        <v>N/E</v>
      </c>
    </row>
    <row r="194" spans="1:27" customFormat="1" hidden="1" x14ac:dyDescent="0.3">
      <c r="A194" s="36">
        <v>39934</v>
      </c>
      <c r="B194" s="11" t="s">
        <v>44</v>
      </c>
      <c r="C194" s="11" t="s">
        <v>44</v>
      </c>
      <c r="D194" s="11" t="s">
        <v>44</v>
      </c>
      <c r="E194" s="11">
        <v>11057375</v>
      </c>
      <c r="F194" s="11">
        <v>6067689</v>
      </c>
      <c r="G194" s="11" t="s">
        <v>44</v>
      </c>
      <c r="H194" s="11" t="s">
        <v>44</v>
      </c>
      <c r="I194" s="11" t="s">
        <v>44</v>
      </c>
      <c r="J194" s="11" t="s">
        <v>44</v>
      </c>
      <c r="K194" s="11" t="s">
        <v>44</v>
      </c>
      <c r="L194" s="11" t="s">
        <v>44</v>
      </c>
      <c r="M194" s="11" t="s">
        <v>44</v>
      </c>
      <c r="N194" s="53"/>
      <c r="O194" s="36">
        <v>39934</v>
      </c>
      <c r="P194" s="11" t="str">
        <f>IF(B194="N/E","N/E",B194*100/'Banca Comercial '!$BO194)</f>
        <v>N/E</v>
      </c>
      <c r="Q194" s="11" t="str">
        <f>IF(C194="N/E","N/E",C194*100/'Banca Comercial '!$BO194)</f>
        <v>N/E</v>
      </c>
      <c r="R194" s="11" t="str">
        <f>IF(D194="N/E","N/E",D194*100/'Banca Comercial '!$BO194)</f>
        <v>N/E</v>
      </c>
      <c r="S194" s="11">
        <f>IF(E194="N/E","N/E",E194*100/'Banca Comercial '!$BO194)</f>
        <v>16957711.996989366</v>
      </c>
      <c r="T194" s="11">
        <f>IF(F194="N/E","N/E",F194*100/'Banca Comercial '!$BO194)</f>
        <v>9305474.6311217993</v>
      </c>
      <c r="U194" s="11" t="str">
        <f>IF(G194="N/E","N/E",G194*100/'Banca Comercial '!$BO194)</f>
        <v>N/E</v>
      </c>
      <c r="V194" s="11" t="str">
        <f>IF(H194="N/E","N/E",H194*100/'Banca Comercial '!$BO194)</f>
        <v>N/E</v>
      </c>
      <c r="W194" s="11" t="str">
        <f>IF(I194="N/E","N/E",I194*100/'Banca Comercial '!$BO194)</f>
        <v>N/E</v>
      </c>
      <c r="X194" s="11" t="str">
        <f>IF(J194="N/E","N/E",J194*100/'Banca Comercial '!$BO194)</f>
        <v>N/E</v>
      </c>
      <c r="Y194" s="11" t="str">
        <f>IF(K194="N/E","N/E",K194*100/'Banca Comercial '!$BO194)</f>
        <v>N/E</v>
      </c>
      <c r="Z194" s="11" t="str">
        <f>IF(L194="N/E","N/E",L194*100/'Banca Comercial '!$BO194)</f>
        <v>N/E</v>
      </c>
      <c r="AA194" s="11" t="str">
        <f>IF(M194="N/E","N/E",M194*100/'Banca Comercial '!$BO194)</f>
        <v>N/E</v>
      </c>
    </row>
    <row r="195" spans="1:27" customFormat="1" hidden="1" x14ac:dyDescent="0.3">
      <c r="A195" s="37">
        <v>39965</v>
      </c>
      <c r="B195" s="11" t="s">
        <v>44</v>
      </c>
      <c r="C195" s="11" t="s">
        <v>44</v>
      </c>
      <c r="D195" s="11" t="s">
        <v>44</v>
      </c>
      <c r="E195" s="11">
        <v>11171392</v>
      </c>
      <c r="F195" s="11">
        <v>6280988</v>
      </c>
      <c r="G195" s="11" t="s">
        <v>44</v>
      </c>
      <c r="H195" s="11" t="s">
        <v>44</v>
      </c>
      <c r="I195" s="11" t="s">
        <v>44</v>
      </c>
      <c r="J195" s="11" t="s">
        <v>44</v>
      </c>
      <c r="K195" s="11" t="s">
        <v>44</v>
      </c>
      <c r="L195" s="11" t="s">
        <v>44</v>
      </c>
      <c r="M195" s="11" t="s">
        <v>44</v>
      </c>
      <c r="N195" s="53"/>
      <c r="O195" s="37">
        <v>39965</v>
      </c>
      <c r="P195" s="11" t="str">
        <f>IF(B195="N/E","N/E",B195*100/'Banca Comercial '!$BO195)</f>
        <v>N/E</v>
      </c>
      <c r="Q195" s="11" t="str">
        <f>IF(C195="N/E","N/E",C195*100/'Banca Comercial '!$BO195)</f>
        <v>N/E</v>
      </c>
      <c r="R195" s="11" t="str">
        <f>IF(D195="N/E","N/E",D195*100/'Banca Comercial '!$BO195)</f>
        <v>N/E</v>
      </c>
      <c r="S195" s="11">
        <f>IF(E195="N/E","N/E",E195*100/'Banca Comercial '!$BO195)</f>
        <v>17101078.510355052</v>
      </c>
      <c r="T195" s="11">
        <f>IF(F195="N/E","N/E",F195*100/'Banca Comercial '!$BO195)</f>
        <v>9614886.7491712719</v>
      </c>
      <c r="U195" s="11" t="str">
        <f>IF(G195="N/E","N/E",G195*100/'Banca Comercial '!$BO195)</f>
        <v>N/E</v>
      </c>
      <c r="V195" s="11" t="str">
        <f>IF(H195="N/E","N/E",H195*100/'Banca Comercial '!$BO195)</f>
        <v>N/E</v>
      </c>
      <c r="W195" s="11" t="str">
        <f>IF(I195="N/E","N/E",I195*100/'Banca Comercial '!$BO195)</f>
        <v>N/E</v>
      </c>
      <c r="X195" s="11" t="str">
        <f>IF(J195="N/E","N/E",J195*100/'Banca Comercial '!$BO195)</f>
        <v>N/E</v>
      </c>
      <c r="Y195" s="11" t="str">
        <f>IF(K195="N/E","N/E",K195*100/'Banca Comercial '!$BO195)</f>
        <v>N/E</v>
      </c>
      <c r="Z195" s="11" t="str">
        <f>IF(L195="N/E","N/E",L195*100/'Banca Comercial '!$BO195)</f>
        <v>N/E</v>
      </c>
      <c r="AA195" s="11" t="str">
        <f>IF(M195="N/E","N/E",M195*100/'Banca Comercial '!$BO195)</f>
        <v>N/E</v>
      </c>
    </row>
    <row r="196" spans="1:27" customFormat="1" hidden="1" x14ac:dyDescent="0.3">
      <c r="A196" s="38">
        <v>39995</v>
      </c>
      <c r="B196" s="11">
        <v>634566187</v>
      </c>
      <c r="C196" s="11">
        <v>199602852</v>
      </c>
      <c r="D196" s="11">
        <v>199602852</v>
      </c>
      <c r="E196" s="11">
        <v>11442457</v>
      </c>
      <c r="F196" s="11">
        <v>6444715</v>
      </c>
      <c r="G196" s="11">
        <v>76442891</v>
      </c>
      <c r="H196" s="11">
        <v>63956204</v>
      </c>
      <c r="I196" s="11">
        <v>12486687</v>
      </c>
      <c r="J196" s="11">
        <v>105272789</v>
      </c>
      <c r="K196" s="11">
        <v>43838306</v>
      </c>
      <c r="L196" s="11">
        <v>269934433</v>
      </c>
      <c r="M196" s="11">
        <v>121190596</v>
      </c>
      <c r="N196" s="53"/>
      <c r="O196" s="38">
        <v>39995</v>
      </c>
      <c r="P196" s="11">
        <f>IF(B196="N/E","N/E",B196*100/'Banca Comercial '!$BO196)</f>
        <v>968750115.02558815</v>
      </c>
      <c r="Q196" s="11">
        <f>IF(C196="N/E","N/E",C196*100/'Banca Comercial '!$BO196)</f>
        <v>304720437.04155868</v>
      </c>
      <c r="R196" s="11">
        <f>IF(D196="N/E","N/E",D196*100/'Banca Comercial '!$BO196)</f>
        <v>304720437.04155868</v>
      </c>
      <c r="S196" s="11">
        <f>IF(E196="N/E","N/E",E196*100/'Banca Comercial '!$BO196)</f>
        <v>17468440.269927818</v>
      </c>
      <c r="T196" s="11">
        <f>IF(F196="N/E","N/E",F196*100/'Banca Comercial '!$BO196)</f>
        <v>9838718.9948983733</v>
      </c>
      <c r="U196" s="11">
        <f>IF(G196="N/E","N/E",G196*100/'Banca Comercial '!$BO196)</f>
        <v>116700292.20945317</v>
      </c>
      <c r="V196" s="11">
        <f>IF(H196="N/E","N/E",H196*100/'Banca Comercial '!$BO196)</f>
        <v>97637695.248959079</v>
      </c>
      <c r="W196" s="11">
        <f>IF(I196="N/E","N/E",I196*100/'Banca Comercial '!$BO196)</f>
        <v>19062596.960494079</v>
      </c>
      <c r="X196" s="11">
        <f>IF(J196="N/E","N/E",J196*100/'Banca Comercial '!$BO196)</f>
        <v>160712985.56727934</v>
      </c>
      <c r="Y196" s="11">
        <f>IF(K196="N/E","N/E",K196*100/'Banca Comercial '!$BO196)</f>
        <v>66925034.535486415</v>
      </c>
      <c r="Z196" s="11">
        <f>IF(L196="N/E","N/E",L196*100/'Banca Comercial '!$BO196)</f>
        <v>412090997.55911976</v>
      </c>
      <c r="AA196" s="11">
        <f>IF(M196="N/E","N/E",M196*100/'Banca Comercial '!$BO196)</f>
        <v>185013645.88942334</v>
      </c>
    </row>
    <row r="197" spans="1:27" customFormat="1" hidden="1" x14ac:dyDescent="0.3">
      <c r="A197" s="39">
        <v>40026</v>
      </c>
      <c r="B197" s="11">
        <v>641684051</v>
      </c>
      <c r="C197" s="11">
        <v>200882707</v>
      </c>
      <c r="D197" s="11">
        <v>200882707</v>
      </c>
      <c r="E197" s="11">
        <v>11490938</v>
      </c>
      <c r="F197" s="11">
        <v>6534641</v>
      </c>
      <c r="G197" s="11">
        <v>77560297</v>
      </c>
      <c r="H197" s="11">
        <v>64081738</v>
      </c>
      <c r="I197" s="11">
        <v>13478559</v>
      </c>
      <c r="J197" s="11">
        <v>105296831</v>
      </c>
      <c r="K197" s="11">
        <v>44247023</v>
      </c>
      <c r="L197" s="11">
        <v>273637859</v>
      </c>
      <c r="M197" s="11">
        <v>122916462</v>
      </c>
      <c r="N197" s="53"/>
      <c r="O197" s="39">
        <v>40026</v>
      </c>
      <c r="P197" s="11">
        <f>IF(B197="N/E","N/E",B197*100/'Banca Comercial '!$BO197)</f>
        <v>977278256.89629555</v>
      </c>
      <c r="Q197" s="11">
        <f>IF(C197="N/E","N/E",C197*100/'Banca Comercial '!$BO197)</f>
        <v>305942311.37835974</v>
      </c>
      <c r="R197" s="11">
        <f>IF(D197="N/E","N/E",D197*100/'Banca Comercial '!$BO197)</f>
        <v>305942311.37835974</v>
      </c>
      <c r="S197" s="11">
        <f>IF(E197="N/E","N/E",E197*100/'Banca Comercial '!$BO197)</f>
        <v>17500581.230346654</v>
      </c>
      <c r="T197" s="11">
        <f>IF(F197="N/E","N/E",F197*100/'Banca Comercial '!$BO197)</f>
        <v>9952191.5122728609</v>
      </c>
      <c r="U197" s="11">
        <f>IF(G197="N/E","N/E",G197*100/'Banca Comercial '!$BO197)</f>
        <v>118123540.29743367</v>
      </c>
      <c r="V197" s="11">
        <f>IF(H197="N/E","N/E",H197*100/'Banca Comercial '!$BO197)</f>
        <v>97595832.581360355</v>
      </c>
      <c r="W197" s="11">
        <f>IF(I197="N/E","N/E",I197*100/'Banca Comercial '!$BO197)</f>
        <v>20527707.716073304</v>
      </c>
      <c r="X197" s="11">
        <f>IF(J197="N/E","N/E",J197*100/'Banca Comercial '!$BO197)</f>
        <v>160365998.33830655</v>
      </c>
      <c r="Y197" s="11">
        <f>IF(K197="N/E","N/E",K197*100/'Banca Comercial '!$BO197)</f>
        <v>67387764.185353413</v>
      </c>
      <c r="Z197" s="11">
        <f>IF(L197="N/E","N/E",L197*100/'Banca Comercial '!$BO197)</f>
        <v>416747664.91017914</v>
      </c>
      <c r="AA197" s="11">
        <f>IF(M197="N/E","N/E",M197*100/'Banca Comercial '!$BO197)</f>
        <v>187200516.42240325</v>
      </c>
    </row>
    <row r="198" spans="1:27" customFormat="1" hidden="1" x14ac:dyDescent="0.3">
      <c r="A198" s="40">
        <v>40057</v>
      </c>
      <c r="B198" s="11">
        <v>653728290</v>
      </c>
      <c r="C198" s="11">
        <v>205410338</v>
      </c>
      <c r="D198" s="11">
        <v>205410338</v>
      </c>
      <c r="E198" s="11">
        <v>11503239</v>
      </c>
      <c r="F198" s="11">
        <v>6634073</v>
      </c>
      <c r="G198" s="11">
        <v>76332126</v>
      </c>
      <c r="H198" s="11">
        <v>63114796</v>
      </c>
      <c r="I198" s="11">
        <v>13217330</v>
      </c>
      <c r="J198" s="11">
        <v>110940900</v>
      </c>
      <c r="K198" s="11">
        <v>46889413</v>
      </c>
      <c r="L198" s="11">
        <v>276166213</v>
      </c>
      <c r="M198" s="11">
        <v>125262326</v>
      </c>
      <c r="N198" s="53"/>
      <c r="O198" s="40">
        <v>40057</v>
      </c>
      <c r="P198" s="11">
        <f>IF(B198="N/E","N/E",B198*100/'Banca Comercial '!$BO198)</f>
        <v>990652272.29691696</v>
      </c>
      <c r="Q198" s="11">
        <f>IF(C198="N/E","N/E",C198*100/'Banca Comercial '!$BO198)</f>
        <v>311276444.9783529</v>
      </c>
      <c r="R198" s="11">
        <f>IF(D198="N/E","N/E",D198*100/'Banca Comercial '!$BO198)</f>
        <v>311276444.9783529</v>
      </c>
      <c r="S198" s="11">
        <f>IF(E198="N/E","N/E",E198*100/'Banca Comercial '!$BO198)</f>
        <v>17431875.028881669</v>
      </c>
      <c r="T198" s="11">
        <f>IF(F198="N/E","N/E",F198*100/'Banca Comercial '!$BO198)</f>
        <v>10053197.318466399</v>
      </c>
      <c r="U198" s="11">
        <f>IF(G198="N/E","N/E",G198*100/'Banca Comercial '!$BO198)</f>
        <v>115672818.85744086</v>
      </c>
      <c r="V198" s="11">
        <f>IF(H198="N/E","N/E",H198*100/'Banca Comercial '!$BO198)</f>
        <v>95643430.197821736</v>
      </c>
      <c r="W198" s="11">
        <f>IF(I198="N/E","N/E",I198*100/'Banca Comercial '!$BO198)</f>
        <v>20029388.659619134</v>
      </c>
      <c r="X198" s="11">
        <f>IF(J198="N/E","N/E",J198*100/'Banca Comercial '!$BO198)</f>
        <v>168118553.77356398</v>
      </c>
      <c r="Y198" s="11">
        <f>IF(K198="N/E","N/E",K198*100/'Banca Comercial '!$BO198)</f>
        <v>71055672.892966881</v>
      </c>
      <c r="Z198" s="11">
        <f>IF(L198="N/E","N/E",L198*100/'Banca Comercial '!$BO198)</f>
        <v>418499077.71328723</v>
      </c>
      <c r="AA198" s="11">
        <f>IF(M198="N/E","N/E",M198*100/'Banca Comercial '!$BO198)</f>
        <v>189821076.7123099</v>
      </c>
    </row>
    <row r="199" spans="1:27" customFormat="1" hidden="1" x14ac:dyDescent="0.3">
      <c r="A199" s="41">
        <v>40087</v>
      </c>
      <c r="B199" s="11">
        <v>637670074</v>
      </c>
      <c r="C199" s="11">
        <v>206902816</v>
      </c>
      <c r="D199" s="11">
        <v>206902816</v>
      </c>
      <c r="E199" s="11">
        <v>11583355</v>
      </c>
      <c r="F199" s="11">
        <v>6713651</v>
      </c>
      <c r="G199" s="11">
        <v>77443273</v>
      </c>
      <c r="H199" s="11">
        <v>64328223</v>
      </c>
      <c r="I199" s="11">
        <v>13115050</v>
      </c>
      <c r="J199" s="11">
        <v>111162537</v>
      </c>
      <c r="K199" s="11">
        <v>48701239</v>
      </c>
      <c r="L199" s="11">
        <v>259638594</v>
      </c>
      <c r="M199" s="11">
        <v>122427425</v>
      </c>
      <c r="N199" s="53"/>
      <c r="O199" s="41">
        <v>40087</v>
      </c>
      <c r="P199" s="11">
        <f>IF(B199="N/E","N/E",B199*100/'Banca Comercial '!$BO199)</f>
        <v>963403209.80785179</v>
      </c>
      <c r="Q199" s="11">
        <f>IF(C199="N/E","N/E",C199*100/'Banca Comercial '!$BO199)</f>
        <v>312592428.56155008</v>
      </c>
      <c r="R199" s="11">
        <f>IF(D199="N/E","N/E",D199*100/'Banca Comercial '!$BO199)</f>
        <v>312592428.56155008</v>
      </c>
      <c r="S199" s="11">
        <f>IF(E199="N/E","N/E",E199*100/'Banca Comercial '!$BO199)</f>
        <v>17500337.309766598</v>
      </c>
      <c r="T199" s="11">
        <f>IF(F199="N/E","N/E",F199*100/'Banca Comercial '!$BO199)</f>
        <v>10143102.501827134</v>
      </c>
      <c r="U199" s="11">
        <f>IF(G199="N/E","N/E",G199*100/'Banca Comercial '!$BO199)</f>
        <v>117002664.58831145</v>
      </c>
      <c r="V199" s="11">
        <f>IF(H199="N/E","N/E",H199*100/'Banca Comercial '!$BO199)</f>
        <v>97188215.420997277</v>
      </c>
      <c r="W199" s="11">
        <f>IF(I199="N/E","N/E",I199*100/'Banca Comercial '!$BO199)</f>
        <v>19814449.167314172</v>
      </c>
      <c r="X199" s="11">
        <f>IF(J199="N/E","N/E",J199*100/'Banca Comercial '!$BO199)</f>
        <v>167946324.16164488</v>
      </c>
      <c r="Y199" s="11">
        <f>IF(K199="N/E","N/E",K199*100/'Banca Comercial '!$BO199)</f>
        <v>73578692.002753973</v>
      </c>
      <c r="Z199" s="11">
        <f>IF(L199="N/E","N/E",L199*100/'Banca Comercial '!$BO199)</f>
        <v>392266573.3402406</v>
      </c>
      <c r="AA199" s="11">
        <f>IF(M199="N/E","N/E",M199*100/'Banca Comercial '!$BO199)</f>
        <v>184965515.90330714</v>
      </c>
    </row>
    <row r="200" spans="1:27" customFormat="1" hidden="1" x14ac:dyDescent="0.3">
      <c r="A200" s="42">
        <v>40118</v>
      </c>
      <c r="B200" s="11">
        <v>646402316</v>
      </c>
      <c r="C200" s="11">
        <v>213390246</v>
      </c>
      <c r="D200" s="11">
        <v>213390246</v>
      </c>
      <c r="E200" s="11">
        <v>11656206</v>
      </c>
      <c r="F200" s="11">
        <v>6809919</v>
      </c>
      <c r="G200" s="11">
        <v>80728142</v>
      </c>
      <c r="H200" s="11">
        <v>65056313</v>
      </c>
      <c r="I200" s="11">
        <v>15671829</v>
      </c>
      <c r="J200" s="11">
        <v>114195979</v>
      </c>
      <c r="K200" s="11">
        <v>49859933</v>
      </c>
      <c r="L200" s="11">
        <v>258047651</v>
      </c>
      <c r="M200" s="11">
        <v>125104486</v>
      </c>
      <c r="N200" s="53"/>
      <c r="O200" s="42">
        <v>40118</v>
      </c>
      <c r="P200" s="11">
        <f>IF(B200="N/E","N/E",B200*100/'Banca Comercial '!$BO200)</f>
        <v>971556272.26329792</v>
      </c>
      <c r="Q200" s="11">
        <f>IF(C200="N/E","N/E",C200*100/'Banca Comercial '!$BO200)</f>
        <v>320730026.50118613</v>
      </c>
      <c r="R200" s="11">
        <f>IF(D200="N/E","N/E",D200*100/'Banca Comercial '!$BO200)</f>
        <v>320730026.50118613</v>
      </c>
      <c r="S200" s="11">
        <f>IF(E200="N/E","N/E",E200*100/'Banca Comercial '!$BO200)</f>
        <v>17519522.70247294</v>
      </c>
      <c r="T200" s="11">
        <f>IF(F200="N/E","N/E",F200*100/'Banca Comercial '!$BO200)</f>
        <v>10235451.442991124</v>
      </c>
      <c r="U200" s="11">
        <f>IF(G200="N/E","N/E",G200*100/'Banca Comercial '!$BO200)</f>
        <v>121336094.82343218</v>
      </c>
      <c r="V200" s="11">
        <f>IF(H200="N/E","N/E",H200*100/'Banca Comercial '!$BO200)</f>
        <v>97781006.319096059</v>
      </c>
      <c r="W200" s="11">
        <f>IF(I200="N/E","N/E",I200*100/'Banca Comercial '!$BO200)</f>
        <v>23555088.504336126</v>
      </c>
      <c r="X200" s="11">
        <f>IF(J200="N/E","N/E",J200*100/'Banca Comercial '!$BO200)</f>
        <v>171638957.53228992</v>
      </c>
      <c r="Y200" s="11">
        <f>IF(K200="N/E","N/E",K200*100/'Banca Comercial '!$BO200)</f>
        <v>74940527.658594891</v>
      </c>
      <c r="Z200" s="11">
        <f>IF(L200="N/E","N/E",L200*100/'Banca Comercial '!$BO200)</f>
        <v>387851045.18694282</v>
      </c>
      <c r="AA200" s="11">
        <f>IF(M200="N/E","N/E",M200*100/'Banca Comercial '!$BO200)</f>
        <v>188034672.91657406</v>
      </c>
    </row>
    <row r="201" spans="1:27" customFormat="1" hidden="1" x14ac:dyDescent="0.3">
      <c r="A201" s="31">
        <v>40148</v>
      </c>
      <c r="B201" s="11">
        <v>654252078</v>
      </c>
      <c r="C201" s="11">
        <v>209900740</v>
      </c>
      <c r="D201" s="11">
        <v>209900740</v>
      </c>
      <c r="E201" s="11">
        <v>11422530</v>
      </c>
      <c r="F201" s="11">
        <v>6914208</v>
      </c>
      <c r="G201" s="11">
        <v>84014951</v>
      </c>
      <c r="H201" s="11">
        <v>66398040</v>
      </c>
      <c r="I201" s="11">
        <v>17616911</v>
      </c>
      <c r="J201" s="11">
        <v>107549051</v>
      </c>
      <c r="K201" s="11">
        <v>55236579</v>
      </c>
      <c r="L201" s="11">
        <v>275714965</v>
      </c>
      <c r="M201" s="11">
        <v>113399794</v>
      </c>
      <c r="N201" s="53"/>
      <c r="O201" s="31">
        <v>40148</v>
      </c>
      <c r="P201" s="11">
        <f>IF(B201="N/E","N/E",B201*100/'Banca Comercial '!$BO201)</f>
        <v>979301715.68701947</v>
      </c>
      <c r="Q201" s="11">
        <f>IF(C201="N/E","N/E",C201*100/'Banca Comercial '!$BO201)</f>
        <v>314184947.54245931</v>
      </c>
      <c r="R201" s="11">
        <f>IF(D201="N/E","N/E",D201*100/'Banca Comercial '!$BO201)</f>
        <v>314184947.54245931</v>
      </c>
      <c r="S201" s="11">
        <f>IF(E201="N/E","N/E",E201*100/'Banca Comercial '!$BO201)</f>
        <v>17097543.290472284</v>
      </c>
      <c r="T201" s="11">
        <f>IF(F201="N/E","N/E",F201*100/'Banca Comercial '!$BO201)</f>
        <v>10349368.362291874</v>
      </c>
      <c r="U201" s="11">
        <f>IF(G201="N/E","N/E",G201*100/'Banca Comercial '!$BO201)</f>
        <v>125755788.05828549</v>
      </c>
      <c r="V201" s="11">
        <f>IF(H201="N/E","N/E",H201*100/'Banca Comercial '!$BO201)</f>
        <v>99386332.388928756</v>
      </c>
      <c r="W201" s="11">
        <f>IF(I201="N/E","N/E",I201*100/'Banca Comercial '!$BO201)</f>
        <v>26369455.669356737</v>
      </c>
      <c r="X201" s="11">
        <f>IF(J201="N/E","N/E",J201*100/'Banca Comercial '!$BO201)</f>
        <v>160982247.83140963</v>
      </c>
      <c r="Y201" s="11">
        <f>IF(K201="N/E","N/E",K201*100/'Banca Comercial '!$BO201)</f>
        <v>82679564.043175399</v>
      </c>
      <c r="Z201" s="11">
        <f>IF(L201="N/E","N/E",L201*100/'Banca Comercial '!$BO201)</f>
        <v>412697410.28638583</v>
      </c>
      <c r="AA201" s="11">
        <f>IF(M201="N/E","N/E",M201*100/'Banca Comercial '!$BO201)</f>
        <v>169739793.81499889</v>
      </c>
    </row>
    <row r="202" spans="1:27" customFormat="1" hidden="1" x14ac:dyDescent="0.3">
      <c r="A202" s="32">
        <v>40179</v>
      </c>
      <c r="B202" s="11">
        <v>637473537</v>
      </c>
      <c r="C202" s="11">
        <v>207080103</v>
      </c>
      <c r="D202" s="11">
        <v>207080103</v>
      </c>
      <c r="E202" s="11">
        <v>11557263</v>
      </c>
      <c r="F202" s="11">
        <v>6986669</v>
      </c>
      <c r="G202" s="11">
        <v>83195528</v>
      </c>
      <c r="H202" s="11">
        <v>65986883</v>
      </c>
      <c r="I202" s="11">
        <v>17208645</v>
      </c>
      <c r="J202" s="11">
        <v>105340643</v>
      </c>
      <c r="K202" s="11">
        <v>55698710</v>
      </c>
      <c r="L202" s="11">
        <v>262148951</v>
      </c>
      <c r="M202" s="11">
        <v>112545773</v>
      </c>
      <c r="N202" s="53"/>
      <c r="O202" s="32">
        <v>40179</v>
      </c>
      <c r="P202" s="11">
        <f>IF(B202="N/E","N/E",B202*100/'Banca Comercial '!$BO202)</f>
        <v>943926268.87338209</v>
      </c>
      <c r="Q202" s="11">
        <f>IF(C202="N/E","N/E",C202*100/'Banca Comercial '!$BO202)</f>
        <v>306629746.3932305</v>
      </c>
      <c r="R202" s="11">
        <f>IF(D202="N/E","N/E",D202*100/'Banca Comercial '!$BO202)</f>
        <v>306629746.3932305</v>
      </c>
      <c r="S202" s="11">
        <f>IF(E202="N/E","N/E",E202*100/'Banca Comercial '!$BO202)</f>
        <v>17113187.463934507</v>
      </c>
      <c r="T202" s="11">
        <f>IF(F202="N/E","N/E",F202*100/'Banca Comercial '!$BO202)</f>
        <v>10345371.247972798</v>
      </c>
      <c r="U202" s="11">
        <f>IF(G202="N/E","N/E",G202*100/'Banca Comercial '!$BO202)</f>
        <v>123190124.4113777</v>
      </c>
      <c r="V202" s="11">
        <f>IF(H202="N/E","N/E",H202*100/'Banca Comercial '!$BO202)</f>
        <v>97708765.383267045</v>
      </c>
      <c r="W202" s="11">
        <f>IF(I202="N/E","N/E",I202*100/'Banca Comercial '!$BO202)</f>
        <v>25481359.028110657</v>
      </c>
      <c r="X202" s="11">
        <f>IF(J202="N/E","N/E",J202*100/'Banca Comercial '!$BO202)</f>
        <v>155981063.2699455</v>
      </c>
      <c r="Y202" s="11">
        <f>IF(K202="N/E","N/E",K202*100/'Banca Comercial '!$BO202)</f>
        <v>82474757.711174667</v>
      </c>
      <c r="Z202" s="11">
        <f>IF(L202="N/E","N/E",L202*100/'Banca Comercial '!$BO202)</f>
        <v>388171848.46765029</v>
      </c>
      <c r="AA202" s="11">
        <f>IF(M202="N/E","N/E",M202*100/'Banca Comercial '!$BO202)</f>
        <v>166649916.3013266</v>
      </c>
    </row>
    <row r="203" spans="1:27" customFormat="1" hidden="1" x14ac:dyDescent="0.3">
      <c r="A203" s="33">
        <v>40210</v>
      </c>
      <c r="B203" s="11">
        <v>636590642</v>
      </c>
      <c r="C203" s="11">
        <v>209024104</v>
      </c>
      <c r="D203" s="11">
        <v>209024104</v>
      </c>
      <c r="E203" s="11">
        <v>11602581</v>
      </c>
      <c r="F203" s="11">
        <v>7068160</v>
      </c>
      <c r="G203" s="11">
        <v>86067842</v>
      </c>
      <c r="H203" s="11">
        <v>66787118</v>
      </c>
      <c r="I203" s="11">
        <v>19280724</v>
      </c>
      <c r="J203" s="11">
        <v>104285521</v>
      </c>
      <c r="K203" s="11">
        <v>55056249</v>
      </c>
      <c r="L203" s="11">
        <v>261912442</v>
      </c>
      <c r="M203" s="11">
        <v>110597847</v>
      </c>
      <c r="N203" s="53"/>
      <c r="O203" s="33">
        <v>40210</v>
      </c>
      <c r="P203" s="11">
        <f>IF(B203="N/E","N/E",B203*100/'Banca Comercial '!$BO203)</f>
        <v>937198391.27789748</v>
      </c>
      <c r="Q203" s="11">
        <f>IF(C203="N/E","N/E",C203*100/'Banca Comercial '!$BO203)</f>
        <v>307728453.86423999</v>
      </c>
      <c r="R203" s="11">
        <f>IF(D203="N/E","N/E",D203*100/'Banca Comercial '!$BO203)</f>
        <v>307728453.86423999</v>
      </c>
      <c r="S203" s="11">
        <f>IF(E203="N/E","N/E",E203*100/'Banca Comercial '!$BO203)</f>
        <v>17081495.596147168</v>
      </c>
      <c r="T203" s="11">
        <f>IF(F203="N/E","N/E",F203*100/'Banca Comercial '!$BO203)</f>
        <v>10405852.2765636</v>
      </c>
      <c r="U203" s="11">
        <f>IF(G203="N/E","N/E",G203*100/'Banca Comercial '!$BO203)</f>
        <v>126710381.43089803</v>
      </c>
      <c r="V203" s="11">
        <f>IF(H203="N/E","N/E",H203*100/'Banca Comercial '!$BO203)</f>
        <v>98325007.340725422</v>
      </c>
      <c r="W203" s="11">
        <f>IF(I203="N/E","N/E",I203*100/'Banca Comercial '!$BO203)</f>
        <v>28385374.090172611</v>
      </c>
      <c r="X203" s="11">
        <f>IF(J203="N/E","N/E",J203*100/'Banca Comercial '!$BO203)</f>
        <v>153530724.56063122</v>
      </c>
      <c r="Y203" s="11">
        <f>IF(K203="N/E","N/E",K203*100/'Banca Comercial '!$BO203)</f>
        <v>81054644.206653848</v>
      </c>
      <c r="Z203" s="11">
        <f>IF(L203="N/E","N/E",L203*100/'Banca Comercial '!$BO203)</f>
        <v>385591466.63997871</v>
      </c>
      <c r="AA203" s="11">
        <f>IF(M203="N/E","N/E",M203*100/'Banca Comercial '!$BO203)</f>
        <v>162823826.56702492</v>
      </c>
    </row>
    <row r="204" spans="1:27" customFormat="1" hidden="1" x14ac:dyDescent="0.3">
      <c r="A204" s="34">
        <v>40238</v>
      </c>
      <c r="B204" s="11">
        <v>623136714</v>
      </c>
      <c r="C204" s="11">
        <v>208933402</v>
      </c>
      <c r="D204" s="11">
        <v>208933402</v>
      </c>
      <c r="E204" s="11">
        <v>11796532</v>
      </c>
      <c r="F204" s="11">
        <v>7150243</v>
      </c>
      <c r="G204" s="11">
        <v>88152464</v>
      </c>
      <c r="H204" s="11">
        <v>68879972</v>
      </c>
      <c r="I204" s="11">
        <v>19272492</v>
      </c>
      <c r="J204" s="11">
        <v>101834163</v>
      </c>
      <c r="K204" s="11">
        <v>54864093</v>
      </c>
      <c r="L204" s="11">
        <v>245792590</v>
      </c>
      <c r="M204" s="11">
        <v>113546629</v>
      </c>
      <c r="N204" s="53"/>
      <c r="O204" s="34">
        <v>40238</v>
      </c>
      <c r="P204" s="11">
        <f>IF(B204="N/E","N/E",B204*100/'Banca Comercial '!$BO204)</f>
        <v>910924312.00443316</v>
      </c>
      <c r="Q204" s="11">
        <f>IF(C204="N/E","N/E",C204*100/'Banca Comercial '!$BO204)</f>
        <v>305426580.06762165</v>
      </c>
      <c r="R204" s="11">
        <f>IF(D204="N/E","N/E",D204*100/'Banca Comercial '!$BO204)</f>
        <v>305426580.06762165</v>
      </c>
      <c r="S204" s="11">
        <f>IF(E204="N/E","N/E",E204*100/'Banca Comercial '!$BO204)</f>
        <v>17244607.089766629</v>
      </c>
      <c r="T204" s="11">
        <f>IF(F204="N/E","N/E",F204*100/'Banca Comercial '!$BO204)</f>
        <v>10452489.861541867</v>
      </c>
      <c r="U204" s="11">
        <f>IF(G204="N/E","N/E",G204*100/'Banca Comercial '!$BO204)</f>
        <v>128864534.56615873</v>
      </c>
      <c r="V204" s="11">
        <f>IF(H204="N/E","N/E",H204*100/'Banca Comercial '!$BO204)</f>
        <v>100691292.44884233</v>
      </c>
      <c r="W204" s="11">
        <f>IF(I204="N/E","N/E",I204*100/'Banca Comercial '!$BO204)</f>
        <v>28173242.117316395</v>
      </c>
      <c r="X204" s="11">
        <f>IF(J204="N/E","N/E",J204*100/'Banca Comercial '!$BO204)</f>
        <v>148864948.55015445</v>
      </c>
      <c r="Y204" s="11">
        <f>IF(K204="N/E","N/E",K204*100/'Banca Comercial '!$BO204)</f>
        <v>80202361.772206917</v>
      </c>
      <c r="Z204" s="11">
        <f>IF(L204="N/E","N/E",L204*100/'Banca Comercial '!$BO204)</f>
        <v>359308705.31492662</v>
      </c>
      <c r="AA204" s="11">
        <f>IF(M204="N/E","N/E",M204*100/'Banca Comercial '!$BO204)</f>
        <v>165986664.84967795</v>
      </c>
    </row>
    <row r="205" spans="1:27" customFormat="1" hidden="1" x14ac:dyDescent="0.3">
      <c r="A205" s="35">
        <v>40269</v>
      </c>
      <c r="B205" s="11">
        <v>623311677</v>
      </c>
      <c r="C205" s="11">
        <v>210626298</v>
      </c>
      <c r="D205" s="11">
        <v>210626298</v>
      </c>
      <c r="E205" s="11">
        <v>11880786</v>
      </c>
      <c r="F205" s="11">
        <v>7218196</v>
      </c>
      <c r="G205" s="11">
        <v>88266548</v>
      </c>
      <c r="H205" s="11">
        <v>69101465</v>
      </c>
      <c r="I205" s="11">
        <v>19165083</v>
      </c>
      <c r="J205" s="11">
        <v>103260768</v>
      </c>
      <c r="K205" s="11">
        <v>54912781</v>
      </c>
      <c r="L205" s="11">
        <v>243111000</v>
      </c>
      <c r="M205" s="11">
        <v>114661598</v>
      </c>
      <c r="N205" s="53"/>
      <c r="O205" s="35">
        <v>40269</v>
      </c>
      <c r="P205" s="11">
        <f>IF(B205="N/E","N/E",B205*100/'Banca Comercial '!$BO205)</f>
        <v>914092648.93540835</v>
      </c>
      <c r="Q205" s="11">
        <f>IF(C205="N/E","N/E",C205*100/'Banca Comercial '!$BO205)</f>
        <v>308885518.71984053</v>
      </c>
      <c r="R205" s="11">
        <f>IF(D205="N/E","N/E",D205*100/'Banca Comercial '!$BO205)</f>
        <v>308885518.71984053</v>
      </c>
      <c r="S205" s="11">
        <f>IF(E205="N/E","N/E",E205*100/'Banca Comercial '!$BO205)</f>
        <v>17423288.455696162</v>
      </c>
      <c r="T205" s="11">
        <f>IF(F205="N/E","N/E",F205*100/'Banca Comercial '!$BO205)</f>
        <v>10585554.780445687</v>
      </c>
      <c r="U205" s="11">
        <f>IF(G205="N/E","N/E",G205*100/'Banca Comercial '!$BO205)</f>
        <v>129443752.86218867</v>
      </c>
      <c r="V205" s="11">
        <f>IF(H205="N/E","N/E",H205*100/'Banca Comercial '!$BO205)</f>
        <v>101337971.86534564</v>
      </c>
      <c r="W205" s="11">
        <f>IF(I205="N/E","N/E",I205*100/'Banca Comercial '!$BO205)</f>
        <v>28105780.996843033</v>
      </c>
      <c r="X205" s="11">
        <f>IF(J205="N/E","N/E",J205*100/'Banca Comercial '!$BO205)</f>
        <v>151432922.62151003</v>
      </c>
      <c r="Y205" s="11">
        <f>IF(K205="N/E","N/E",K205*100/'Banca Comercial '!$BO205)</f>
        <v>80530128.500544623</v>
      </c>
      <c r="Z205" s="11">
        <f>IF(L205="N/E","N/E",L205*100/'Banca Comercial '!$BO205)</f>
        <v>356524650.78932905</v>
      </c>
      <c r="AA205" s="11">
        <f>IF(M205="N/E","N/E",M205*100/'Banca Comercial '!$BO205)</f>
        <v>168152350.92569414</v>
      </c>
    </row>
    <row r="206" spans="1:27" customFormat="1" hidden="1" x14ac:dyDescent="0.3">
      <c r="A206" s="36">
        <v>40299</v>
      </c>
      <c r="B206" s="11">
        <v>618466183</v>
      </c>
      <c r="C206" s="11">
        <v>210516177</v>
      </c>
      <c r="D206" s="11">
        <v>210516177</v>
      </c>
      <c r="E206" s="11">
        <v>11932421</v>
      </c>
      <c r="F206" s="11">
        <v>7269447</v>
      </c>
      <c r="G206" s="11">
        <v>88381181</v>
      </c>
      <c r="H206" s="11">
        <v>69789547</v>
      </c>
      <c r="I206" s="11">
        <v>18591634</v>
      </c>
      <c r="J206" s="11">
        <v>102933128</v>
      </c>
      <c r="K206" s="11">
        <v>54968641</v>
      </c>
      <c r="L206" s="11">
        <v>236390560</v>
      </c>
      <c r="M206" s="11">
        <v>116590805</v>
      </c>
      <c r="N206" s="53"/>
      <c r="O206" s="36">
        <v>40299</v>
      </c>
      <c r="P206" s="11">
        <f>IF(B206="N/E","N/E",B206*100/'Banca Comercial '!$BO206)</f>
        <v>912737892.13291788</v>
      </c>
      <c r="Q206" s="11">
        <f>IF(C206="N/E","N/E",C206*100/'Banca Comercial '!$BO206)</f>
        <v>310681645.87886655</v>
      </c>
      <c r="R206" s="11">
        <f>IF(D206="N/E","N/E",D206*100/'Banca Comercial '!$BO206)</f>
        <v>310681645.87886655</v>
      </c>
      <c r="S206" s="11">
        <f>IF(E206="N/E","N/E",E206*100/'Banca Comercial '!$BO206)</f>
        <v>17609973.012190651</v>
      </c>
      <c r="T206" s="11">
        <f>IF(F206="N/E","N/E",F206*100/'Banca Comercial '!$BO206)</f>
        <v>10728314.520879736</v>
      </c>
      <c r="U206" s="11">
        <f>IF(G206="N/E","N/E",G206*100/'Banca Comercial '!$BO206)</f>
        <v>130433732.78528617</v>
      </c>
      <c r="V206" s="11">
        <f>IF(H206="N/E","N/E",H206*100/'Banca Comercial '!$BO206)</f>
        <v>102996034.0154786</v>
      </c>
      <c r="W206" s="11">
        <f>IF(I206="N/E","N/E",I206*100/'Banca Comercial '!$BO206)</f>
        <v>27437698.769807581</v>
      </c>
      <c r="X206" s="11">
        <f>IF(J206="N/E","N/E",J206*100/'Banca Comercial '!$BO206)</f>
        <v>151909625.56050998</v>
      </c>
      <c r="Y206" s="11">
        <f>IF(K206="N/E","N/E",K206*100/'Banca Comercial '!$BO206)</f>
        <v>81123209.156532153</v>
      </c>
      <c r="Z206" s="11">
        <f>IF(L206="N/E","N/E",L206*100/'Banca Comercial '!$BO206)</f>
        <v>348867290.3794322</v>
      </c>
      <c r="AA206" s="11">
        <f>IF(M206="N/E","N/E",M206*100/'Banca Comercial '!$BO206)</f>
        <v>172065746.71808705</v>
      </c>
    </row>
    <row r="207" spans="1:27" customFormat="1" hidden="1" x14ac:dyDescent="0.3">
      <c r="A207" s="37">
        <v>40330</v>
      </c>
      <c r="B207" s="11">
        <v>615852101</v>
      </c>
      <c r="C207" s="11">
        <v>208854210</v>
      </c>
      <c r="D207" s="11">
        <v>208854210</v>
      </c>
      <c r="E207" s="11">
        <v>12092622</v>
      </c>
      <c r="F207" s="11">
        <v>7341459</v>
      </c>
      <c r="G207" s="11">
        <v>90092790</v>
      </c>
      <c r="H207" s="11">
        <v>71438586</v>
      </c>
      <c r="I207" s="11">
        <v>18654204</v>
      </c>
      <c r="J207" s="11">
        <v>99327339</v>
      </c>
      <c r="K207" s="11">
        <v>54912602</v>
      </c>
      <c r="L207" s="11">
        <v>232981542</v>
      </c>
      <c r="M207" s="11">
        <v>119103747</v>
      </c>
      <c r="N207" s="53"/>
      <c r="O207" s="37">
        <v>40330</v>
      </c>
      <c r="P207" s="11">
        <f>IF(B207="N/E","N/E",B207*100/'Banca Comercial '!$BO207)</f>
        <v>909164706.1781311</v>
      </c>
      <c r="Q207" s="11">
        <f>IF(C207="N/E","N/E",C207*100/'Banca Comercial '!$BO207)</f>
        <v>308325450.47811031</v>
      </c>
      <c r="R207" s="11">
        <f>IF(D207="N/E","N/E",D207*100/'Banca Comercial '!$BO207)</f>
        <v>308325450.47811031</v>
      </c>
      <c r="S207" s="11">
        <f>IF(E207="N/E","N/E",E207*100/'Banca Comercial '!$BO207)</f>
        <v>17851989.316430382</v>
      </c>
      <c r="T207" s="11">
        <f>IF(F207="N/E","N/E",F207*100/'Banca Comercial '!$BO207)</f>
        <v>10837984.320936492</v>
      </c>
      <c r="U207" s="11">
        <f>IF(G207="N/E","N/E",G207*100/'Banca Comercial '!$BO207)</f>
        <v>133001389.15839806</v>
      </c>
      <c r="V207" s="11">
        <f>IF(H207="N/E","N/E",H207*100/'Banca Comercial '!$BO207)</f>
        <v>105462725.45796049</v>
      </c>
      <c r="W207" s="11">
        <f>IF(I207="N/E","N/E",I207*100/'Banca Comercial '!$BO207)</f>
        <v>27538663.700437579</v>
      </c>
      <c r="X207" s="11">
        <f>IF(J207="N/E","N/E",J207*100/'Banca Comercial '!$BO207)</f>
        <v>146634087.68234539</v>
      </c>
      <c r="Y207" s="11">
        <f>IF(K207="N/E","N/E",K207*100/'Banca Comercial '!$BO207)</f>
        <v>81065891.602449298</v>
      </c>
      <c r="Z207" s="11">
        <f>IF(L207="N/E","N/E",L207*100/'Banca Comercial '!$BO207)</f>
        <v>343943935.29455203</v>
      </c>
      <c r="AA207" s="11">
        <f>IF(M207="N/E","N/E",M207*100/'Banca Comercial '!$BO207)</f>
        <v>175829428.80301949</v>
      </c>
    </row>
    <row r="208" spans="1:27" customFormat="1" hidden="1" x14ac:dyDescent="0.3">
      <c r="A208" s="38">
        <v>40360</v>
      </c>
      <c r="B208" s="11">
        <v>633872477</v>
      </c>
      <c r="C208" s="11">
        <v>215991445</v>
      </c>
      <c r="D208" s="11">
        <v>215991445</v>
      </c>
      <c r="E208" s="11">
        <v>12257911</v>
      </c>
      <c r="F208" s="11">
        <v>7421999</v>
      </c>
      <c r="G208" s="11">
        <v>96900404</v>
      </c>
      <c r="H208" s="11">
        <v>78108091</v>
      </c>
      <c r="I208" s="11">
        <v>18792313</v>
      </c>
      <c r="J208" s="11">
        <v>99411131</v>
      </c>
      <c r="K208" s="11">
        <v>55472156</v>
      </c>
      <c r="L208" s="11">
        <v>236136074</v>
      </c>
      <c r="M208" s="11">
        <v>126272802</v>
      </c>
      <c r="N208" s="53"/>
      <c r="O208" s="38">
        <v>40360</v>
      </c>
      <c r="P208" s="11">
        <f>IF(B208="N/E","N/E",B208*100/'Banca Comercial '!$BO208)</f>
        <v>933740251.38781869</v>
      </c>
      <c r="Q208" s="11">
        <f>IF(C208="N/E","N/E",C208*100/'Banca Comercial '!$BO208)</f>
        <v>318171104.55155194</v>
      </c>
      <c r="R208" s="11">
        <f>IF(D208="N/E","N/E",D208*100/'Banca Comercial '!$BO208)</f>
        <v>318171104.55155194</v>
      </c>
      <c r="S208" s="11">
        <f>IF(E208="N/E","N/E",E208*100/'Banca Comercial '!$BO208)</f>
        <v>18056794.251108505</v>
      </c>
      <c r="T208" s="11">
        <f>IF(F208="N/E","N/E",F208*100/'Banca Comercial '!$BO208)</f>
        <v>10933144.226200784</v>
      </c>
      <c r="U208" s="11">
        <f>IF(G208="N/E","N/E",G208*100/'Banca Comercial '!$BO208)</f>
        <v>142741341.31641936</v>
      </c>
      <c r="V208" s="11">
        <f>IF(H208="N/E","N/E",H208*100/'Banca Comercial '!$BO208)</f>
        <v>115058897.76274766</v>
      </c>
      <c r="W208" s="11">
        <f>IF(I208="N/E","N/E",I208*100/'Banca Comercial '!$BO208)</f>
        <v>27682443.553671714</v>
      </c>
      <c r="X208" s="11">
        <f>IF(J208="N/E","N/E",J208*100/'Banca Comercial '!$BO208)</f>
        <v>146439824.75782329</v>
      </c>
      <c r="Y208" s="11">
        <f>IF(K208="N/E","N/E",K208*100/'Banca Comercial '!$BO208)</f>
        <v>81714519.509677798</v>
      </c>
      <c r="Z208" s="11">
        <f>IF(L208="N/E","N/E",L208*100/'Banca Comercial '!$BO208)</f>
        <v>347845607.90843827</v>
      </c>
      <c r="AA208" s="11">
        <f>IF(M208="N/E","N/E",M208*100/'Banca Comercial '!$BO208)</f>
        <v>186009019.41815066</v>
      </c>
    </row>
    <row r="209" spans="1:27" customFormat="1" hidden="1" x14ac:dyDescent="0.3">
      <c r="A209" s="39">
        <v>40391</v>
      </c>
      <c r="B209" s="11">
        <v>640318804</v>
      </c>
      <c r="C209" s="11">
        <v>217408117</v>
      </c>
      <c r="D209" s="11">
        <v>217408117</v>
      </c>
      <c r="E209" s="11">
        <v>12359955</v>
      </c>
      <c r="F209" s="11">
        <v>7496164</v>
      </c>
      <c r="G209" s="11">
        <v>97666015</v>
      </c>
      <c r="H209" s="11">
        <v>78919419</v>
      </c>
      <c r="I209" s="11">
        <v>18746596</v>
      </c>
      <c r="J209" s="11">
        <v>99885983</v>
      </c>
      <c r="K209" s="11">
        <v>56991827</v>
      </c>
      <c r="L209" s="11">
        <v>236227195</v>
      </c>
      <c r="M209" s="11">
        <v>129691665</v>
      </c>
      <c r="N209" s="53"/>
      <c r="O209" s="39">
        <v>40391</v>
      </c>
      <c r="P209" s="11">
        <f>IF(B209="N/E","N/E",B209*100/'Banca Comercial '!$BO209)</f>
        <v>940623588.43758011</v>
      </c>
      <c r="Q209" s="11">
        <f>IF(C209="N/E","N/E",C209*100/'Banca Comercial '!$BO209)</f>
        <v>319370916.31623745</v>
      </c>
      <c r="R209" s="11">
        <f>IF(D209="N/E","N/E",D209*100/'Banca Comercial '!$BO209)</f>
        <v>319370916.31623745</v>
      </c>
      <c r="S209" s="11">
        <f>IF(E209="N/E","N/E",E209*100/'Banca Comercial '!$BO209)</f>
        <v>18156682.503153555</v>
      </c>
      <c r="T209" s="11">
        <f>IF(F209="N/E","N/E",F209*100/'Banca Comercial '!$BO209)</f>
        <v>11011809.487944702</v>
      </c>
      <c r="U209" s="11">
        <f>IF(G209="N/E","N/E",G209*100/'Banca Comercial '!$BO209)</f>
        <v>143470653.87400135</v>
      </c>
      <c r="V209" s="11">
        <f>IF(H209="N/E","N/E",H209*100/'Banca Comercial '!$BO209)</f>
        <v>115932042.96588007</v>
      </c>
      <c r="W209" s="11">
        <f>IF(I209="N/E","N/E",I209*100/'Banca Comercial '!$BO209)</f>
        <v>27538610.908121299</v>
      </c>
      <c r="X209" s="11">
        <f>IF(J209="N/E","N/E",J209*100/'Banca Comercial '!$BO209)</f>
        <v>146731770.45113784</v>
      </c>
      <c r="Y209" s="11">
        <f>IF(K209="N/E","N/E",K209*100/'Banca Comercial '!$BO209)</f>
        <v>83720572.454645202</v>
      </c>
      <c r="Z209" s="11">
        <f>IF(L209="N/E","N/E",L209*100/'Banca Comercial '!$BO209)</f>
        <v>347016002.74641311</v>
      </c>
      <c r="AA209" s="11">
        <f>IF(M209="N/E","N/E",M209*100/'Banca Comercial '!$BO209)</f>
        <v>190516096.92028427</v>
      </c>
    </row>
    <row r="210" spans="1:27" customFormat="1" hidden="1" x14ac:dyDescent="0.3">
      <c r="A210" s="40">
        <v>40422</v>
      </c>
      <c r="B210" s="11">
        <v>637376167</v>
      </c>
      <c r="C210" s="11">
        <v>219394939</v>
      </c>
      <c r="D210" s="11">
        <v>219394939</v>
      </c>
      <c r="E210" s="11">
        <v>12355006</v>
      </c>
      <c r="F210" s="11">
        <v>7600853</v>
      </c>
      <c r="G210" s="11">
        <v>97768523</v>
      </c>
      <c r="H210" s="11">
        <v>79431804</v>
      </c>
      <c r="I210" s="11">
        <v>18336719</v>
      </c>
      <c r="J210" s="11">
        <v>101670557</v>
      </c>
      <c r="K210" s="11">
        <v>57080242</v>
      </c>
      <c r="L210" s="11">
        <v>228807780</v>
      </c>
      <c r="M210" s="11">
        <v>132093206</v>
      </c>
      <c r="N210" s="53"/>
      <c r="O210" s="40">
        <v>40422</v>
      </c>
      <c r="P210" s="11">
        <f>IF(B210="N/E","N/E",B210*100/'Banca Comercial '!$BO210)</f>
        <v>931418338.63555384</v>
      </c>
      <c r="Q210" s="11">
        <f>IF(C210="N/E","N/E",C210*100/'Banca Comercial '!$BO210)</f>
        <v>320608896.5488863</v>
      </c>
      <c r="R210" s="11">
        <f>IF(D210="N/E","N/E",D210*100/'Banca Comercial '!$BO210)</f>
        <v>320608896.5488863</v>
      </c>
      <c r="S210" s="11">
        <f>IF(E210="N/E","N/E",E210*100/'Banca Comercial '!$BO210)</f>
        <v>18054768.53098635</v>
      </c>
      <c r="T210" s="11">
        <f>IF(F210="N/E","N/E",F210*100/'Banca Comercial '!$BO210)</f>
        <v>11107371.50213065</v>
      </c>
      <c r="U210" s="11">
        <f>IF(G210="N/E","N/E",G210*100/'Banca Comercial '!$BO210)</f>
        <v>142872294.2248199</v>
      </c>
      <c r="V210" s="11">
        <f>IF(H210="N/E","N/E",H210*100/'Banca Comercial '!$BO210)</f>
        <v>116076255.66662417</v>
      </c>
      <c r="W210" s="11">
        <f>IF(I210="N/E","N/E",I210*100/'Banca Comercial '!$BO210)</f>
        <v>26796038.558195721</v>
      </c>
      <c r="X210" s="11">
        <f>IF(J210="N/E","N/E",J210*100/'Banca Comercial '!$BO210)</f>
        <v>148574462.29094943</v>
      </c>
      <c r="Y210" s="11">
        <f>IF(K210="N/E","N/E",K210*100/'Banca Comercial '!$BO210)</f>
        <v>83413197.614204749</v>
      </c>
      <c r="Z210" s="11">
        <f>IF(L210="N/E","N/E",L210*100/'Banca Comercial '!$BO210)</f>
        <v>334364184.52478677</v>
      </c>
      <c r="AA210" s="11">
        <f>IF(M210="N/E","N/E",M210*100/'Banca Comercial '!$BO210)</f>
        <v>193032059.94767603</v>
      </c>
    </row>
    <row r="211" spans="1:27" customFormat="1" hidden="1" x14ac:dyDescent="0.3">
      <c r="A211" s="41">
        <v>40452</v>
      </c>
      <c r="B211" s="11">
        <v>647539190</v>
      </c>
      <c r="C211" s="11">
        <v>220174644</v>
      </c>
      <c r="D211" s="11">
        <v>220174644</v>
      </c>
      <c r="E211" s="11">
        <v>12328307</v>
      </c>
      <c r="F211" s="11">
        <v>7679938</v>
      </c>
      <c r="G211" s="11">
        <v>98363112</v>
      </c>
      <c r="H211" s="11">
        <v>79964370</v>
      </c>
      <c r="I211" s="11">
        <v>18398742</v>
      </c>
      <c r="J211" s="11">
        <v>101803287</v>
      </c>
      <c r="K211" s="11">
        <v>57671930</v>
      </c>
      <c r="L211" s="11">
        <v>232634189</v>
      </c>
      <c r="M211" s="11">
        <v>137058427</v>
      </c>
      <c r="N211" s="53"/>
      <c r="O211" s="41">
        <v>40452</v>
      </c>
      <c r="P211" s="11">
        <f>IF(B211="N/E","N/E",B211*100/'Banca Comercial '!$BO211)</f>
        <v>940464313.10493815</v>
      </c>
      <c r="Q211" s="11">
        <f>IF(C211="N/E","N/E",C211*100/'Banca Comercial '!$BO211)</f>
        <v>319774306.37454432</v>
      </c>
      <c r="R211" s="11">
        <f>IF(D211="N/E","N/E",D211*100/'Banca Comercial '!$BO211)</f>
        <v>319774306.37454432</v>
      </c>
      <c r="S211" s="11">
        <f>IF(E211="N/E","N/E",E211*100/'Banca Comercial '!$BO211)</f>
        <v>17905221.727972634</v>
      </c>
      <c r="T211" s="11">
        <f>IF(F211="N/E","N/E",F211*100/'Banca Comercial '!$BO211)</f>
        <v>11154085.69457937</v>
      </c>
      <c r="U211" s="11">
        <f>IF(G211="N/E","N/E",G211*100/'Banca Comercial '!$BO211)</f>
        <v>142859301.78518477</v>
      </c>
      <c r="V211" s="11">
        <f>IF(H211="N/E","N/E",H211*100/'Banca Comercial '!$BO211)</f>
        <v>116137582.81551905</v>
      </c>
      <c r="W211" s="11">
        <f>IF(I211="N/E","N/E",I211*100/'Banca Comercial '!$BO211)</f>
        <v>26721718.969665721</v>
      </c>
      <c r="X211" s="11">
        <f>IF(J211="N/E","N/E",J211*100/'Banca Comercial '!$BO211)</f>
        <v>147855697.16680759</v>
      </c>
      <c r="Y211" s="11">
        <f>IF(K211="N/E","N/E",K211*100/'Banca Comercial '!$BO211)</f>
        <v>83760786.79174009</v>
      </c>
      <c r="Z211" s="11">
        <f>IF(L211="N/E","N/E",L211*100/'Banca Comercial '!$BO211)</f>
        <v>337870133.79469645</v>
      </c>
      <c r="AA211" s="11">
        <f>IF(M211="N/E","N/E",M211*100/'Banca Comercial '!$BO211)</f>
        <v>199059086.14395726</v>
      </c>
    </row>
    <row r="212" spans="1:27" customFormat="1" hidden="1" x14ac:dyDescent="0.3">
      <c r="A212" s="42">
        <v>40483</v>
      </c>
      <c r="B212" s="11">
        <v>638895814</v>
      </c>
      <c r="C212" s="11">
        <v>206704713</v>
      </c>
      <c r="D212" s="11">
        <v>206704713</v>
      </c>
      <c r="E212" s="11">
        <v>12312438</v>
      </c>
      <c r="F212" s="11">
        <v>7776401</v>
      </c>
      <c r="G212" s="11">
        <v>100692108</v>
      </c>
      <c r="H212" s="11">
        <v>82507020</v>
      </c>
      <c r="I212" s="11">
        <v>18185088</v>
      </c>
      <c r="J212" s="11">
        <v>85923766</v>
      </c>
      <c r="K212" s="11">
        <v>58067971</v>
      </c>
      <c r="L212" s="11">
        <v>231465902</v>
      </c>
      <c r="M212" s="11">
        <v>142657228</v>
      </c>
      <c r="N212" s="53"/>
      <c r="O212" s="42">
        <v>40483</v>
      </c>
      <c r="P212" s="11">
        <f>IF(B212="N/E","N/E",B212*100/'Banca Comercial '!$BO212)</f>
        <v>920535433.63062537</v>
      </c>
      <c r="Q212" s="11">
        <f>IF(C212="N/E","N/E",C212*100/'Banca Comercial '!$BO212)</f>
        <v>297824791.53157973</v>
      </c>
      <c r="R212" s="11">
        <f>IF(D212="N/E","N/E",D212*100/'Banca Comercial '!$BO212)</f>
        <v>297824791.53157973</v>
      </c>
      <c r="S212" s="11">
        <f>IF(E212="N/E","N/E",E212*100/'Banca Comercial '!$BO212)</f>
        <v>17740037.115629293</v>
      </c>
      <c r="T212" s="11">
        <f>IF(F212="N/E","N/E",F212*100/'Banca Comercial '!$BO212)</f>
        <v>11204413.160579305</v>
      </c>
      <c r="U212" s="11">
        <f>IF(G212="N/E","N/E",G212*100/'Banca Comercial '!$BO212)</f>
        <v>145079449.99771395</v>
      </c>
      <c r="V212" s="11">
        <f>IF(H212="N/E","N/E",H212*100/'Banca Comercial '!$BO212)</f>
        <v>118877966.90630795</v>
      </c>
      <c r="W212" s="11">
        <f>IF(I212="N/E","N/E",I212*100/'Banca Comercial '!$BO212)</f>
        <v>26201483.091406014</v>
      </c>
      <c r="X212" s="11">
        <f>IF(J212="N/E","N/E",J212*100/'Banca Comercial '!$BO212)</f>
        <v>123800891.2576572</v>
      </c>
      <c r="Y212" s="11">
        <f>IF(K212="N/E","N/E",K212*100/'Banca Comercial '!$BO212)</f>
        <v>83665636.388933316</v>
      </c>
      <c r="Z212" s="11">
        <f>IF(L212="N/E","N/E",L212*100/'Banca Comercial '!$BO212)</f>
        <v>333501268.59380835</v>
      </c>
      <c r="AA212" s="11">
        <f>IF(M212="N/E","N/E",M212*100/'Banca Comercial '!$BO212)</f>
        <v>205543737.11630389</v>
      </c>
    </row>
    <row r="213" spans="1:27" customFormat="1" hidden="1" x14ac:dyDescent="0.3">
      <c r="A213" s="31">
        <v>40513</v>
      </c>
      <c r="B213" s="11">
        <v>652931215</v>
      </c>
      <c r="C213" s="11">
        <v>212685261</v>
      </c>
      <c r="D213" s="11">
        <v>212685261</v>
      </c>
      <c r="E213" s="11">
        <v>12188420</v>
      </c>
      <c r="F213" s="11">
        <v>7876934</v>
      </c>
      <c r="G213" s="11">
        <v>103809947</v>
      </c>
      <c r="H213" s="11">
        <v>86024188</v>
      </c>
      <c r="I213" s="11">
        <v>17785759</v>
      </c>
      <c r="J213" s="11">
        <v>88809960</v>
      </c>
      <c r="K213" s="11">
        <v>60170723</v>
      </c>
      <c r="L213" s="11">
        <v>235482211</v>
      </c>
      <c r="M213" s="11">
        <v>144593020</v>
      </c>
      <c r="N213" s="53"/>
      <c r="O213" s="31">
        <v>40513</v>
      </c>
      <c r="P213" s="11">
        <f>IF(B213="N/E","N/E",B213*100/'Banca Comercial '!$BO213)</f>
        <v>936120477.35906303</v>
      </c>
      <c r="Q213" s="11">
        <f>IF(C213="N/E","N/E",C213*100/'Banca Comercial '!$BO213)</f>
        <v>304931091.4849689</v>
      </c>
      <c r="R213" s="11">
        <f>IF(D213="N/E","N/E",D213*100/'Banca Comercial '!$BO213)</f>
        <v>304931091.4849689</v>
      </c>
      <c r="S213" s="11">
        <f>IF(E213="N/E","N/E",E213*100/'Banca Comercial '!$BO213)</f>
        <v>17474780.323763125</v>
      </c>
      <c r="T213" s="11">
        <f>IF(F213="N/E","N/E",F213*100/'Banca Comercial '!$BO213)</f>
        <v>11293317.03984444</v>
      </c>
      <c r="U213" s="11">
        <f>IF(G213="N/E","N/E",G213*100/'Banca Comercial '!$BO213)</f>
        <v>148834387.00393429</v>
      </c>
      <c r="V213" s="11">
        <f>IF(H213="N/E","N/E",H213*100/'Banca Comercial '!$BO213)</f>
        <v>123334590.35954618</v>
      </c>
      <c r="W213" s="11">
        <f>IF(I213="N/E","N/E",I213*100/'Banca Comercial '!$BO213)</f>
        <v>25499796.644388109</v>
      </c>
      <c r="X213" s="11">
        <f>IF(J213="N/E","N/E",J213*100/'Banca Comercial '!$BO213)</f>
        <v>127328607.11742705</v>
      </c>
      <c r="Y213" s="11">
        <f>IF(K213="N/E","N/E",K213*100/'Banca Comercial '!$BO213)</f>
        <v>86267963.062234595</v>
      </c>
      <c r="Z213" s="11">
        <f>IF(L213="N/E","N/E",L213*100/'Banca Comercial '!$BO213)</f>
        <v>337615532.39706516</v>
      </c>
      <c r="AA213" s="11">
        <f>IF(M213="N/E","N/E",M213*100/'Banca Comercial '!$BO213)</f>
        <v>207305890.41479439</v>
      </c>
    </row>
    <row r="214" spans="1:27" customFormat="1" hidden="1" x14ac:dyDescent="0.3">
      <c r="A214" s="32">
        <v>40544</v>
      </c>
      <c r="B214" s="11">
        <v>636587173</v>
      </c>
      <c r="C214" s="11">
        <v>206238638</v>
      </c>
      <c r="D214" s="11">
        <v>206238638</v>
      </c>
      <c r="E214" s="11">
        <v>12341856</v>
      </c>
      <c r="F214" s="11">
        <v>7985323</v>
      </c>
      <c r="G214" s="11">
        <v>102227166</v>
      </c>
      <c r="H214" s="11">
        <v>84765874</v>
      </c>
      <c r="I214" s="11">
        <v>17461292</v>
      </c>
      <c r="J214" s="11">
        <v>83684293</v>
      </c>
      <c r="K214" s="11">
        <v>60094902</v>
      </c>
      <c r="L214" s="11">
        <v>218125281</v>
      </c>
      <c r="M214" s="11">
        <v>152128352</v>
      </c>
      <c r="N214" s="53"/>
      <c r="O214" s="32">
        <v>40544</v>
      </c>
      <c r="P214" s="11">
        <f>IF(B214="N/E","N/E",B214*100/'Banca Comercial '!$BO214)</f>
        <v>908262964.43046999</v>
      </c>
      <c r="Q214" s="11">
        <f>IF(C214="N/E","N/E",C214*100/'Banca Comercial '!$BO214)</f>
        <v>294254934.24131966</v>
      </c>
      <c r="R214" s="11">
        <f>IF(D214="N/E","N/E",D214*100/'Banca Comercial '!$BO214)</f>
        <v>294254934.24131966</v>
      </c>
      <c r="S214" s="11">
        <f>IF(E214="N/E","N/E",E214*100/'Banca Comercial '!$BO214)</f>
        <v>17608979.873576533</v>
      </c>
      <c r="T214" s="11">
        <f>IF(F214="N/E","N/E",F214*100/'Banca Comercial '!$BO214)</f>
        <v>11393212.819126053</v>
      </c>
      <c r="U214" s="11">
        <f>IF(G214="N/E","N/E",G214*100/'Banca Comercial '!$BO214)</f>
        <v>145854570.70855206</v>
      </c>
      <c r="V214" s="11">
        <f>IF(H214="N/E","N/E",H214*100/'Banca Comercial '!$BO214)</f>
        <v>120941337.28607143</v>
      </c>
      <c r="W214" s="11">
        <f>IF(I214="N/E","N/E",I214*100/'Banca Comercial '!$BO214)</f>
        <v>24913233.422480617</v>
      </c>
      <c r="X214" s="11">
        <f>IF(J214="N/E","N/E",J214*100/'Banca Comercial '!$BO214)</f>
        <v>119398170.84006503</v>
      </c>
      <c r="Y214" s="11">
        <f>IF(K214="N/E","N/E",K214*100/'Banca Comercial '!$BO214)</f>
        <v>85741554.578383848</v>
      </c>
      <c r="Z214" s="11">
        <f>IF(L214="N/E","N/E",L214*100/'Banca Comercial '!$BO214)</f>
        <v>311214430.23214871</v>
      </c>
      <c r="AA214" s="11">
        <f>IF(M214="N/E","N/E",M214*100/'Banca Comercial '!$BO214)</f>
        <v>217052045.37861782</v>
      </c>
    </row>
    <row r="215" spans="1:27" customFormat="1" hidden="1" x14ac:dyDescent="0.3">
      <c r="A215" s="33">
        <v>40575</v>
      </c>
      <c r="B215" s="11">
        <v>634160712</v>
      </c>
      <c r="C215" s="11">
        <v>205178216</v>
      </c>
      <c r="D215" s="11">
        <v>205178216</v>
      </c>
      <c r="E215" s="11">
        <v>12416227</v>
      </c>
      <c r="F215" s="11">
        <v>8083303</v>
      </c>
      <c r="G215" s="11">
        <v>101388153</v>
      </c>
      <c r="H215" s="11">
        <v>83539151</v>
      </c>
      <c r="I215" s="11">
        <v>17849002</v>
      </c>
      <c r="J215" s="11">
        <v>83290533</v>
      </c>
      <c r="K215" s="11">
        <v>59898151</v>
      </c>
      <c r="L215" s="11">
        <v>205735257</v>
      </c>
      <c r="M215" s="11">
        <v>163349088</v>
      </c>
      <c r="N215" s="53"/>
      <c r="O215" s="33">
        <v>40575</v>
      </c>
      <c r="P215" s="11">
        <f>IF(B215="N/E","N/E",B215*100/'Banca Comercial '!$BO215)</f>
        <v>901419336.80786812</v>
      </c>
      <c r="Q215" s="11">
        <f>IF(C215="N/E","N/E",C215*100/'Banca Comercial '!$BO215)</f>
        <v>291647855.02218485</v>
      </c>
      <c r="R215" s="11">
        <f>IF(D215="N/E","N/E",D215*100/'Banca Comercial '!$BO215)</f>
        <v>291647855.02218485</v>
      </c>
      <c r="S215" s="11">
        <f>IF(E215="N/E","N/E",E215*100/'Banca Comercial '!$BO215)</f>
        <v>17648881.263391711</v>
      </c>
      <c r="T215" s="11">
        <f>IF(F215="N/E","N/E",F215*100/'Banca Comercial '!$BO215)</f>
        <v>11489903.88650417</v>
      </c>
      <c r="U215" s="11">
        <f>IF(G215="N/E","N/E",G215*100/'Banca Comercial '!$BO215)</f>
        <v>144116845.94777399</v>
      </c>
      <c r="V215" s="11">
        <f>IF(H215="N/E","N/E",H215*100/'Banca Comercial '!$BO215)</f>
        <v>118745618.68460932</v>
      </c>
      <c r="W215" s="11">
        <f>IF(I215="N/E","N/E",I215*100/'Banca Comercial '!$BO215)</f>
        <v>25371227.263164662</v>
      </c>
      <c r="X215" s="11">
        <f>IF(J215="N/E","N/E",J215*100/'Banca Comercial '!$BO215)</f>
        <v>118392223.92451498</v>
      </c>
      <c r="Y215" s="11">
        <f>IF(K215="N/E","N/E",K215*100/'Banca Comercial '!$BO215)</f>
        <v>85141432.650652036</v>
      </c>
      <c r="Z215" s="11">
        <f>IF(L215="N/E","N/E",L215*100/'Banca Comercial '!$BO215)</f>
        <v>292439653.5667702</v>
      </c>
      <c r="AA215" s="11">
        <f>IF(M215="N/E","N/E",M215*100/'Banca Comercial '!$BO215)</f>
        <v>232190395.56826109</v>
      </c>
    </row>
    <row r="216" spans="1:27" customFormat="1" hidden="1" x14ac:dyDescent="0.3">
      <c r="A216" s="34">
        <v>40603</v>
      </c>
      <c r="B216" s="11">
        <v>642411185</v>
      </c>
      <c r="C216" s="11">
        <v>205966869</v>
      </c>
      <c r="D216" s="11">
        <v>205966869</v>
      </c>
      <c r="E216" s="11">
        <v>12556907</v>
      </c>
      <c r="F216" s="11">
        <v>8180837</v>
      </c>
      <c r="G216" s="11">
        <v>102398934</v>
      </c>
      <c r="H216" s="11">
        <v>85312521</v>
      </c>
      <c r="I216" s="11">
        <v>17086413</v>
      </c>
      <c r="J216" s="11">
        <v>82830191</v>
      </c>
      <c r="K216" s="11">
        <v>59991626</v>
      </c>
      <c r="L216" s="11">
        <v>202065402</v>
      </c>
      <c r="M216" s="11">
        <v>174387288</v>
      </c>
      <c r="N216" s="53"/>
      <c r="O216" s="34">
        <v>40603</v>
      </c>
      <c r="P216" s="11">
        <f>IF(B216="N/E","N/E",B216*100/'Banca Comercial '!$BO216)</f>
        <v>911398420.08191097</v>
      </c>
      <c r="Q216" s="11">
        <f>IF(C216="N/E","N/E",C216*100/'Banca Comercial '!$BO216)</f>
        <v>292208298.01681912</v>
      </c>
      <c r="R216" s="11">
        <f>IF(D216="N/E","N/E",D216*100/'Banca Comercial '!$BO216)</f>
        <v>292208298.01681912</v>
      </c>
      <c r="S216" s="11">
        <f>IF(E216="N/E","N/E",E216*100/'Banca Comercial '!$BO216)</f>
        <v>17814673.013383925</v>
      </c>
      <c r="T216" s="11">
        <f>IF(F216="N/E","N/E",F216*100/'Banca Comercial '!$BO216)</f>
        <v>11606276.619775293</v>
      </c>
      <c r="U216" s="11">
        <f>IF(G216="N/E","N/E",G216*100/'Banca Comercial '!$BO216)</f>
        <v>145274909.34902057</v>
      </c>
      <c r="V216" s="11">
        <f>IF(H216="N/E","N/E",H216*100/'Banca Comercial '!$BO216)</f>
        <v>121034157.97874822</v>
      </c>
      <c r="W216" s="11">
        <f>IF(I216="N/E","N/E",I216*100/'Banca Comercial '!$BO216)</f>
        <v>24240751.370272335</v>
      </c>
      <c r="X216" s="11">
        <f>IF(J216="N/E","N/E",J216*100/'Banca Comercial '!$BO216)</f>
        <v>117512439.03463934</v>
      </c>
      <c r="Y216" s="11">
        <f>IF(K216="N/E","N/E",K216*100/'Banca Comercial '!$BO216)</f>
        <v>85111023.019539878</v>
      </c>
      <c r="Z216" s="11">
        <f>IF(L216="N/E","N/E",L216*100/'Banca Comercial '!$BO216)</f>
        <v>286673228.04477042</v>
      </c>
      <c r="AA216" s="11">
        <f>IF(M216="N/E","N/E",M216*100/'Banca Comercial '!$BO216)</f>
        <v>247405871.00078151</v>
      </c>
    </row>
    <row r="217" spans="1:27" customFormat="1" hidden="1" x14ac:dyDescent="0.3">
      <c r="A217" s="35">
        <v>40634</v>
      </c>
      <c r="B217" s="11">
        <v>631903056</v>
      </c>
      <c r="C217" s="11">
        <v>204349985</v>
      </c>
      <c r="D217" s="11">
        <v>204349985</v>
      </c>
      <c r="E217" s="11">
        <v>12684618</v>
      </c>
      <c r="F217" s="11">
        <v>8271673</v>
      </c>
      <c r="G217" s="11">
        <v>102302700</v>
      </c>
      <c r="H217" s="11">
        <v>85594550</v>
      </c>
      <c r="I217" s="11">
        <v>16708150</v>
      </c>
      <c r="J217" s="11">
        <v>81090994</v>
      </c>
      <c r="K217" s="11">
        <v>59215459</v>
      </c>
      <c r="L217" s="11">
        <v>198401733</v>
      </c>
      <c r="M217" s="11">
        <v>169935879</v>
      </c>
      <c r="N217" s="53"/>
      <c r="O217" s="35">
        <v>40634</v>
      </c>
      <c r="P217" s="11">
        <f>IF(B217="N/E","N/E",B217*100/'Banca Comercial '!$BO217)</f>
        <v>896561537.33563185</v>
      </c>
      <c r="Q217" s="11">
        <f>IF(C217="N/E","N/E",C217*100/'Banca Comercial '!$BO217)</f>
        <v>289937412.02307671</v>
      </c>
      <c r="R217" s="11">
        <f>IF(D217="N/E","N/E",D217*100/'Banca Comercial '!$BO217)</f>
        <v>289937412.02307671</v>
      </c>
      <c r="S217" s="11">
        <f>IF(E217="N/E","N/E",E217*100/'Banca Comercial '!$BO217)</f>
        <v>17997286.936044235</v>
      </c>
      <c r="T217" s="11">
        <f>IF(F217="N/E","N/E",F217*100/'Banca Comercial '!$BO217)</f>
        <v>11736078.486725403</v>
      </c>
      <c r="U217" s="11">
        <f>IF(G217="N/E","N/E",G217*100/'Banca Comercial '!$BO217)</f>
        <v>145149900.94554305</v>
      </c>
      <c r="V217" s="11">
        <f>IF(H217="N/E","N/E",H217*100/'Banca Comercial '!$BO217)</f>
        <v>121443915.49761963</v>
      </c>
      <c r="W217" s="11">
        <f>IF(I217="N/E","N/E",I217*100/'Banca Comercial '!$BO217)</f>
        <v>23705985.447923418</v>
      </c>
      <c r="X217" s="11">
        <f>IF(J217="N/E","N/E",J217*100/'Banca Comercial '!$BO217)</f>
        <v>115054145.65476401</v>
      </c>
      <c r="Y217" s="11">
        <f>IF(K217="N/E","N/E",K217*100/'Banca Comercial '!$BO217)</f>
        <v>84016531.414076716</v>
      </c>
      <c r="Z217" s="11">
        <f>IF(L217="N/E","N/E",L217*100/'Banca Comercial '!$BO217)</f>
        <v>281497867.52816963</v>
      </c>
      <c r="AA217" s="11">
        <f>IF(M217="N/E","N/E",M217*100/'Banca Comercial '!$BO217)</f>
        <v>241109726.37030879</v>
      </c>
    </row>
    <row r="218" spans="1:27" customFormat="1" hidden="1" x14ac:dyDescent="0.3">
      <c r="A218" s="36">
        <v>40664</v>
      </c>
      <c r="B218" s="11">
        <v>636271751</v>
      </c>
      <c r="C218" s="11">
        <v>204083023</v>
      </c>
      <c r="D218" s="11">
        <v>204083023</v>
      </c>
      <c r="E218" s="11">
        <v>12788886</v>
      </c>
      <c r="F218" s="11">
        <v>8390725</v>
      </c>
      <c r="G218" s="11">
        <v>103598686</v>
      </c>
      <c r="H218" s="11">
        <v>86821270</v>
      </c>
      <c r="I218" s="11">
        <v>16777416</v>
      </c>
      <c r="J218" s="11">
        <v>79304726</v>
      </c>
      <c r="K218" s="11">
        <v>60852563</v>
      </c>
      <c r="L218" s="11">
        <v>202679083</v>
      </c>
      <c r="M218" s="11">
        <v>168657082</v>
      </c>
      <c r="N218" s="53"/>
      <c r="O218" s="36">
        <v>40664</v>
      </c>
      <c r="P218" s="11">
        <f>IF(B218="N/E","N/E",B218*100/'Banca Comercial '!$BO218)</f>
        <v>909464390.31028843</v>
      </c>
      <c r="Q218" s="11">
        <f>IF(C218="N/E","N/E",C218*100/'Banca Comercial '!$BO218)</f>
        <v>291709072.09642184</v>
      </c>
      <c r="R218" s="11">
        <f>IF(D218="N/E","N/E",D218*100/'Banca Comercial '!$BO218)</f>
        <v>291709072.09642184</v>
      </c>
      <c r="S218" s="11">
        <f>IF(E218="N/E","N/E",E218*100/'Banca Comercial '!$BO218)</f>
        <v>18279982.398177825</v>
      </c>
      <c r="T218" s="11">
        <f>IF(F218="N/E","N/E",F218*100/'Banca Comercial '!$BO218)</f>
        <v>11993406.251955848</v>
      </c>
      <c r="U218" s="11">
        <f>IF(G218="N/E","N/E",G218*100/'Banca Comercial '!$BO218)</f>
        <v>148080306.33429301</v>
      </c>
      <c r="V218" s="11">
        <f>IF(H218="N/E","N/E",H218*100/'Banca Comercial '!$BO218)</f>
        <v>124099259.88764341</v>
      </c>
      <c r="W218" s="11">
        <f>IF(I218="N/E","N/E",I218*100/'Banca Comercial '!$BO218)</f>
        <v>23981046.446649615</v>
      </c>
      <c r="X218" s="11">
        <f>IF(J218="N/E","N/E",J218*100/'Banca Comercial '!$BO218)</f>
        <v>113355377.11199515</v>
      </c>
      <c r="Y218" s="11">
        <f>IF(K218="N/E","N/E",K218*100/'Banca Comercial '!$BO218)</f>
        <v>86980506.39625743</v>
      </c>
      <c r="Z218" s="11">
        <f>IF(L218="N/E","N/E",L218*100/'Banca Comercial '!$BO218)</f>
        <v>289702329.79782778</v>
      </c>
      <c r="AA218" s="11">
        <f>IF(M218="N/E","N/E",M218*100/'Banca Comercial '!$BO218)</f>
        <v>241072482.01978138</v>
      </c>
    </row>
    <row r="219" spans="1:27" customFormat="1" hidden="1" x14ac:dyDescent="0.3">
      <c r="A219" s="37">
        <v>40695</v>
      </c>
      <c r="B219" s="11">
        <v>657117321</v>
      </c>
      <c r="C219" s="11">
        <v>202937360</v>
      </c>
      <c r="D219" s="11">
        <v>202937360</v>
      </c>
      <c r="E219" s="11">
        <v>12838193</v>
      </c>
      <c r="F219" s="11">
        <v>8501767</v>
      </c>
      <c r="G219" s="11">
        <v>102590156</v>
      </c>
      <c r="H219" s="11">
        <v>86282254</v>
      </c>
      <c r="I219" s="11">
        <v>16307902</v>
      </c>
      <c r="J219" s="11">
        <v>79007244</v>
      </c>
      <c r="K219" s="11">
        <v>60418430</v>
      </c>
      <c r="L219" s="11">
        <v>221688514</v>
      </c>
      <c r="M219" s="11">
        <v>172073017</v>
      </c>
      <c r="N219" s="53"/>
      <c r="O219" s="37">
        <v>40695</v>
      </c>
      <c r="P219" s="11">
        <f>IF(B219="N/E","N/E",B219*100/'Banca Comercial '!$BO219)</f>
        <v>939307253.36897457</v>
      </c>
      <c r="Q219" s="11">
        <f>IF(C219="N/E","N/E",C219*100/'Banca Comercial '!$BO219)</f>
        <v>290085998.55116403</v>
      </c>
      <c r="R219" s="11">
        <f>IF(D219="N/E","N/E",D219*100/'Banca Comercial '!$BO219)</f>
        <v>290085998.55116403</v>
      </c>
      <c r="S219" s="11">
        <f>IF(E219="N/E","N/E",E219*100/'Banca Comercial '!$BO219)</f>
        <v>18351377.173712935</v>
      </c>
      <c r="T219" s="11">
        <f>IF(F219="N/E","N/E",F219*100/'Banca Comercial '!$BO219)</f>
        <v>12152733.087906212</v>
      </c>
      <c r="U219" s="11">
        <f>IF(G219="N/E","N/E",G219*100/'Banca Comercial '!$BO219)</f>
        <v>146646077.61123773</v>
      </c>
      <c r="V219" s="11">
        <f>IF(H219="N/E","N/E",H219*100/'Banca Comercial '!$BO219)</f>
        <v>123334972.96325906</v>
      </c>
      <c r="W219" s="11">
        <f>IF(I219="N/E","N/E",I219*100/'Banca Comercial '!$BO219)</f>
        <v>23311104.647978693</v>
      </c>
      <c r="X219" s="11">
        <f>IF(J219="N/E","N/E",J219*100/'Banca Comercial '!$BO219)</f>
        <v>112935810.67830716</v>
      </c>
      <c r="Y219" s="11">
        <f>IF(K219="N/E","N/E",K219*100/'Banca Comercial '!$BO219)</f>
        <v>86364287.962766469</v>
      </c>
      <c r="Z219" s="11">
        <f>IF(L219="N/E","N/E",L219*100/'Banca Comercial '!$BO219)</f>
        <v>316889575.93128103</v>
      </c>
      <c r="AA219" s="11">
        <f>IF(M219="N/E","N/E",M219*100/'Banca Comercial '!$BO219)</f>
        <v>245967390.92376301</v>
      </c>
    </row>
    <row r="220" spans="1:27" customFormat="1" hidden="1" x14ac:dyDescent="0.3">
      <c r="A220" s="38">
        <v>40725</v>
      </c>
      <c r="B220" s="11">
        <v>693048290</v>
      </c>
      <c r="C220" s="11">
        <v>208416050</v>
      </c>
      <c r="D220" s="11">
        <v>208416050</v>
      </c>
      <c r="E220" s="11">
        <v>13178497</v>
      </c>
      <c r="F220" s="11">
        <v>8645906</v>
      </c>
      <c r="G220" s="11">
        <v>107515376</v>
      </c>
      <c r="H220" s="11">
        <v>91134644</v>
      </c>
      <c r="I220" s="11">
        <v>16380732</v>
      </c>
      <c r="J220" s="11">
        <v>79076271</v>
      </c>
      <c r="K220" s="11">
        <v>64704709</v>
      </c>
      <c r="L220" s="11">
        <v>240628597</v>
      </c>
      <c r="M220" s="11">
        <v>179298934</v>
      </c>
      <c r="N220" s="53"/>
      <c r="O220" s="38">
        <v>40725</v>
      </c>
      <c r="P220" s="11">
        <f>IF(B220="N/E","N/E",B220*100/'Banca Comercial '!$BO220)</f>
        <v>985937712.52932823</v>
      </c>
      <c r="Q220" s="11">
        <f>IF(C220="N/E","N/E",C220*100/'Banca Comercial '!$BO220)</f>
        <v>296494842.50426203</v>
      </c>
      <c r="R220" s="11">
        <f>IF(D220="N/E","N/E",D220*100/'Banca Comercial '!$BO220)</f>
        <v>296494842.50426203</v>
      </c>
      <c r="S220" s="11">
        <f>IF(E220="N/E","N/E",E220*100/'Banca Comercial '!$BO220)</f>
        <v>18747867.03067201</v>
      </c>
      <c r="T220" s="11">
        <f>IF(F220="N/E","N/E",F220*100/'Banca Comercial '!$BO220)</f>
        <v>12299755.886250863</v>
      </c>
      <c r="U220" s="11">
        <f>IF(G220="N/E","N/E",G220*100/'Banca Comercial '!$BO220)</f>
        <v>152952493.21684444</v>
      </c>
      <c r="V220" s="11">
        <f>IF(H220="N/E","N/E",H220*100/'Banca Comercial '!$BO220)</f>
        <v>129649093.33739886</v>
      </c>
      <c r="W220" s="11">
        <f>IF(I220="N/E","N/E",I220*100/'Banca Comercial '!$BO220)</f>
        <v>23303399.879445583</v>
      </c>
      <c r="X220" s="11">
        <f>IF(J220="N/E","N/E",J220*100/'Banca Comercial '!$BO220)</f>
        <v>112494726.37049469</v>
      </c>
      <c r="Y220" s="11">
        <f>IF(K220="N/E","N/E",K220*100/'Banca Comercial '!$BO220)</f>
        <v>92049592.650081918</v>
      </c>
      <c r="Z220" s="11">
        <f>IF(L220="N/E","N/E",L220*100/'Banca Comercial '!$BO220)</f>
        <v>342320747.2242974</v>
      </c>
      <c r="AA220" s="11">
        <f>IF(M220="N/E","N/E",M220*100/'Banca Comercial '!$BO220)</f>
        <v>255072530.15068692</v>
      </c>
    </row>
    <row r="221" spans="1:27" customFormat="1" hidden="1" x14ac:dyDescent="0.3">
      <c r="A221" s="39">
        <v>40756</v>
      </c>
      <c r="B221" s="11">
        <v>740859052</v>
      </c>
      <c r="C221" s="11">
        <v>213442533</v>
      </c>
      <c r="D221" s="11">
        <v>213442533</v>
      </c>
      <c r="E221" s="11">
        <v>13159512</v>
      </c>
      <c r="F221" s="11">
        <v>8796150</v>
      </c>
      <c r="G221" s="11">
        <v>112038018</v>
      </c>
      <c r="H221" s="11">
        <v>95334729</v>
      </c>
      <c r="I221" s="11">
        <v>16703289</v>
      </c>
      <c r="J221" s="11">
        <v>79448853</v>
      </c>
      <c r="K221" s="11">
        <v>68032411</v>
      </c>
      <c r="L221" s="11">
        <v>270998955</v>
      </c>
      <c r="M221" s="11">
        <v>188385153</v>
      </c>
      <c r="N221" s="53"/>
      <c r="O221" s="39">
        <v>40756</v>
      </c>
      <c r="P221" s="11">
        <f>IF(B221="N/E","N/E",B221*100/'Banca Comercial '!$BO221)</f>
        <v>1052289336.0980824</v>
      </c>
      <c r="Q221" s="11">
        <f>IF(C221="N/E","N/E",C221*100/'Banca Comercial '!$BO221)</f>
        <v>303166035.07688946</v>
      </c>
      <c r="R221" s="11">
        <f>IF(D221="N/E","N/E",D221*100/'Banca Comercial '!$BO221)</f>
        <v>303166035.07688946</v>
      </c>
      <c r="S221" s="11">
        <f>IF(E221="N/E","N/E",E221*100/'Banca Comercial '!$BO221)</f>
        <v>18691293.719732739</v>
      </c>
      <c r="T221" s="11">
        <f>IF(F221="N/E","N/E",F221*100/'Banca Comercial '!$BO221)</f>
        <v>12493732.537561204</v>
      </c>
      <c r="U221" s="11">
        <f>IF(G221="N/E","N/E",G221*100/'Banca Comercial '!$BO221)</f>
        <v>159134738.59932673</v>
      </c>
      <c r="V221" s="11">
        <f>IF(H221="N/E","N/E",H221*100/'Banca Comercial '!$BO221)</f>
        <v>135409992.51568922</v>
      </c>
      <c r="W221" s="11">
        <f>IF(I221="N/E","N/E",I221*100/'Banca Comercial '!$BO221)</f>
        <v>23724746.083637517</v>
      </c>
      <c r="X221" s="11">
        <f>IF(J221="N/E","N/E",J221*100/'Banca Comercial '!$BO221)</f>
        <v>112846270.22026877</v>
      </c>
      <c r="Y221" s="11">
        <f>IF(K221="N/E","N/E",K221*100/'Banca Comercial '!$BO221)</f>
        <v>96630769.929962173</v>
      </c>
      <c r="Z221" s="11">
        <f>IF(L221="N/E","N/E",L221*100/'Banca Comercial '!$BO221)</f>
        <v>384917090.05969483</v>
      </c>
      <c r="AA221" s="11">
        <f>IF(M221="N/E","N/E",M221*100/'Banca Comercial '!$BO221)</f>
        <v>267575441.03153604</v>
      </c>
    </row>
    <row r="222" spans="1:27" customFormat="1" hidden="1" x14ac:dyDescent="0.3">
      <c r="A222" s="40">
        <v>40787</v>
      </c>
      <c r="B222" s="11">
        <v>781089190</v>
      </c>
      <c r="C222" s="11">
        <v>222686628</v>
      </c>
      <c r="D222" s="11">
        <v>222686628</v>
      </c>
      <c r="E222" s="11">
        <v>13675297</v>
      </c>
      <c r="F222" s="11">
        <v>8934464</v>
      </c>
      <c r="G222" s="11">
        <v>118133707</v>
      </c>
      <c r="H222" s="11">
        <v>101585307</v>
      </c>
      <c r="I222" s="11">
        <v>16548400</v>
      </c>
      <c r="J222" s="11">
        <v>81943160</v>
      </c>
      <c r="K222" s="11">
        <v>69048437</v>
      </c>
      <c r="L222" s="11">
        <v>295834646</v>
      </c>
      <c r="M222" s="11">
        <v>193519479</v>
      </c>
      <c r="N222" s="53"/>
      <c r="O222" s="40">
        <v>40787</v>
      </c>
      <c r="P222" s="11">
        <f>IF(B222="N/E","N/E",B222*100/'Banca Comercial '!$BO222)</f>
        <v>1106715641.0866721</v>
      </c>
      <c r="Q222" s="11">
        <f>IF(C222="N/E","N/E",C222*100/'Banca Comercial '!$BO222)</f>
        <v>315521937.08947533</v>
      </c>
      <c r="R222" s="11">
        <f>IF(D222="N/E","N/E",D222*100/'Banca Comercial '!$BO222)</f>
        <v>315521937.08947533</v>
      </c>
      <c r="S222" s="11">
        <f>IF(E222="N/E","N/E",E222*100/'Banca Comercial '!$BO222)</f>
        <v>19376359.678471088</v>
      </c>
      <c r="T222" s="11">
        <f>IF(F222="N/E","N/E",F222*100/'Banca Comercial '!$BO222)</f>
        <v>12659131.863706617</v>
      </c>
      <c r="U222" s="11">
        <f>IF(G222="N/E","N/E",G222*100/'Banca Comercial '!$BO222)</f>
        <v>167382192.64876789</v>
      </c>
      <c r="V222" s="11">
        <f>IF(H222="N/E","N/E",H222*100/'Banca Comercial '!$BO222)</f>
        <v>143934968.76008666</v>
      </c>
      <c r="W222" s="11">
        <f>IF(I222="N/E","N/E",I222*100/'Banca Comercial '!$BO222)</f>
        <v>23447223.888681244</v>
      </c>
      <c r="X222" s="11">
        <f>IF(J222="N/E","N/E",J222*100/'Banca Comercial '!$BO222)</f>
        <v>116104252.89852972</v>
      </c>
      <c r="Y222" s="11">
        <f>IF(K222="N/E","N/E",K222*100/'Banca Comercial '!$BO222)</f>
        <v>97833878.89478752</v>
      </c>
      <c r="Z222" s="11">
        <f>IF(L222="N/E","N/E",L222*100/'Banca Comercial '!$BO222)</f>
        <v>419164461.74800938</v>
      </c>
      <c r="AA222" s="11">
        <f>IF(M222="N/E","N/E",M222*100/'Banca Comercial '!$BO222)</f>
        <v>274195363.35439968</v>
      </c>
    </row>
    <row r="223" spans="1:27" customFormat="1" hidden="1" x14ac:dyDescent="0.3">
      <c r="A223" s="41">
        <v>40817</v>
      </c>
      <c r="B223" s="11">
        <v>779889178</v>
      </c>
      <c r="C223" s="11">
        <v>219576077</v>
      </c>
      <c r="D223" s="11">
        <v>219576077</v>
      </c>
      <c r="E223" s="11">
        <v>13913598</v>
      </c>
      <c r="F223" s="11">
        <v>9015408</v>
      </c>
      <c r="G223" s="11">
        <v>116613264</v>
      </c>
      <c r="H223" s="11">
        <v>100160701</v>
      </c>
      <c r="I223" s="11">
        <v>16452563</v>
      </c>
      <c r="J223" s="11">
        <v>80033807</v>
      </c>
      <c r="K223" s="11">
        <v>70093776</v>
      </c>
      <c r="L223" s="11">
        <v>301136477</v>
      </c>
      <c r="M223" s="11">
        <v>189082848</v>
      </c>
      <c r="N223" s="53"/>
      <c r="O223" s="41">
        <v>40817</v>
      </c>
      <c r="P223" s="11">
        <f>IF(B223="N/E","N/E",B223*100/'Banca Comercial '!$BO223)</f>
        <v>1097609297.473146</v>
      </c>
      <c r="Q223" s="11">
        <f>IF(C223="N/E","N/E",C223*100/'Banca Comercial '!$BO223)</f>
        <v>309029475.49027205</v>
      </c>
      <c r="R223" s="11">
        <f>IF(D223="N/E","N/E",D223*100/'Banca Comercial '!$BO223)</f>
        <v>309029475.49027205</v>
      </c>
      <c r="S223" s="11">
        <f>IF(E223="N/E","N/E",E223*100/'Banca Comercial '!$BO223)</f>
        <v>19581877.729432695</v>
      </c>
      <c r="T223" s="11">
        <f>IF(F223="N/E","N/E",F223*100/'Banca Comercial '!$BO223)</f>
        <v>12688207.402351953</v>
      </c>
      <c r="U223" s="11">
        <f>IF(G223="N/E","N/E",G223*100/'Banca Comercial '!$BO223)</f>
        <v>164120501.2016342</v>
      </c>
      <c r="V223" s="11">
        <f>IF(H223="N/E","N/E",H223*100/'Banca Comercial '!$BO223)</f>
        <v>140965306.04637757</v>
      </c>
      <c r="W223" s="11">
        <f>IF(I223="N/E","N/E",I223*100/'Banca Comercial '!$BO223)</f>
        <v>23155195.155256629</v>
      </c>
      <c r="X223" s="11">
        <f>IF(J223="N/E","N/E",J223*100/'Banca Comercial '!$BO223)</f>
        <v>112638889.1568532</v>
      </c>
      <c r="Y223" s="11">
        <f>IF(K223="N/E","N/E",K223*100/'Banca Comercial '!$BO223)</f>
        <v>98649375.325220972</v>
      </c>
      <c r="Z223" s="11">
        <f>IF(L223="N/E","N/E",L223*100/'Banca Comercial '!$BO223)</f>
        <v>423816878.45847785</v>
      </c>
      <c r="AA223" s="11">
        <f>IF(M223="N/E","N/E",M223*100/'Banca Comercial '!$BO223)</f>
        <v>266113568.19917515</v>
      </c>
    </row>
    <row r="224" spans="1:27" customFormat="1" hidden="1" x14ac:dyDescent="0.3">
      <c r="A224" s="42">
        <v>40848</v>
      </c>
      <c r="B224" s="11">
        <v>771544750</v>
      </c>
      <c r="C224" s="11">
        <v>224578137</v>
      </c>
      <c r="D224" s="11">
        <v>224578137</v>
      </c>
      <c r="E224" s="11">
        <v>14135175</v>
      </c>
      <c r="F224" s="11">
        <v>9133572</v>
      </c>
      <c r="G224" s="11">
        <v>121116840</v>
      </c>
      <c r="H224" s="11">
        <v>104871675</v>
      </c>
      <c r="I224" s="11">
        <v>16245165</v>
      </c>
      <c r="J224" s="11">
        <v>80192550</v>
      </c>
      <c r="K224" s="11">
        <v>71252066</v>
      </c>
      <c r="L224" s="11">
        <v>309342204</v>
      </c>
      <c r="M224" s="11">
        <v>166372343</v>
      </c>
      <c r="N224" s="53"/>
      <c r="O224" s="42">
        <v>40848</v>
      </c>
      <c r="P224" s="11">
        <f>IF(B224="N/E","N/E",B224*100/'Banca Comercial '!$BO224)</f>
        <v>1074246283.8394916</v>
      </c>
      <c r="Q224" s="11">
        <f>IF(C224="N/E","N/E",C224*100/'Banca Comercial '!$BO224)</f>
        <v>312687279.77715641</v>
      </c>
      <c r="R224" s="11">
        <f>IF(D224="N/E","N/E",D224*100/'Banca Comercial '!$BO224)</f>
        <v>312687279.77715641</v>
      </c>
      <c r="S224" s="11">
        <f>IF(E224="N/E","N/E",E224*100/'Banca Comercial '!$BO224)</f>
        <v>19680853.528160077</v>
      </c>
      <c r="T224" s="11">
        <f>IF(F224="N/E","N/E",F224*100/'Banca Comercial '!$BO224)</f>
        <v>12716962.663773464</v>
      </c>
      <c r="U224" s="11">
        <f>IF(G224="N/E","N/E",G224*100/'Banca Comercial '!$BO224)</f>
        <v>168634826.79440472</v>
      </c>
      <c r="V224" s="11">
        <f>IF(H224="N/E","N/E",H224*100/'Banca Comercial '!$BO224)</f>
        <v>146016167.10990894</v>
      </c>
      <c r="W224" s="11">
        <f>IF(I224="N/E","N/E",I224*100/'Banca Comercial '!$BO224)</f>
        <v>22618659.684495777</v>
      </c>
      <c r="X224" s="11">
        <f>IF(J224="N/E","N/E",J224*100/'Banca Comercial '!$BO224)</f>
        <v>111654636.79081818</v>
      </c>
      <c r="Y224" s="11">
        <f>IF(K224="N/E","N/E",K224*100/'Banca Comercial '!$BO224)</f>
        <v>99206516.687964216</v>
      </c>
      <c r="Z224" s="11">
        <f>IF(L224="N/E","N/E",L224*100/'Banca Comercial '!$BO224)</f>
        <v>430706985.02156597</v>
      </c>
      <c r="AA224" s="11">
        <f>IF(M224="N/E","N/E",M224*100/'Banca Comercial '!$BO224)</f>
        <v>231645502.35280487</v>
      </c>
    </row>
    <row r="225" spans="1:27" customFormat="1" hidden="1" x14ac:dyDescent="0.3">
      <c r="A225" s="31">
        <v>40878</v>
      </c>
      <c r="B225" s="11">
        <v>801422586</v>
      </c>
      <c r="C225" s="11">
        <v>236046737</v>
      </c>
      <c r="D225" s="11">
        <v>236046737</v>
      </c>
      <c r="E225" s="11">
        <v>13966268</v>
      </c>
      <c r="F225" s="11">
        <v>9249322</v>
      </c>
      <c r="G225" s="11">
        <v>131413958</v>
      </c>
      <c r="H225" s="11">
        <v>115805135</v>
      </c>
      <c r="I225" s="11">
        <v>15608823</v>
      </c>
      <c r="J225" s="11">
        <v>81417189</v>
      </c>
      <c r="K225" s="11">
        <v>88661572</v>
      </c>
      <c r="L225" s="11">
        <v>313232398</v>
      </c>
      <c r="M225" s="11">
        <v>163481879</v>
      </c>
      <c r="N225" s="53"/>
      <c r="O225" s="31">
        <v>40878</v>
      </c>
      <c r="P225" s="11">
        <f>IF(B225="N/E","N/E",B225*100/'Banca Comercial '!$BO225)</f>
        <v>1106751366.6534328</v>
      </c>
      <c r="Q225" s="11">
        <f>IF(C225="N/E","N/E",C225*100/'Banca Comercial '!$BO225)</f>
        <v>325976648.69009995</v>
      </c>
      <c r="R225" s="11">
        <f>IF(D225="N/E","N/E",D225*100/'Banca Comercial '!$BO225)</f>
        <v>325976648.69009995</v>
      </c>
      <c r="S225" s="11">
        <f>IF(E225="N/E","N/E",E225*100/'Banca Comercial '!$BO225)</f>
        <v>19287185.644713171</v>
      </c>
      <c r="T225" s="11">
        <f>IF(F225="N/E","N/E",F225*100/'Banca Comercial '!$BO225)</f>
        <v>12773161.055031287</v>
      </c>
      <c r="U225" s="11">
        <f>IF(G225="N/E","N/E",G225*100/'Banca Comercial '!$BO225)</f>
        <v>181480507.4807772</v>
      </c>
      <c r="V225" s="11">
        <f>IF(H225="N/E","N/E",H225*100/'Banca Comercial '!$BO225)</f>
        <v>159924980.48555782</v>
      </c>
      <c r="W225" s="11">
        <f>IF(I225="N/E","N/E",I225*100/'Banca Comercial '!$BO225)</f>
        <v>21555526.995219391</v>
      </c>
      <c r="X225" s="11">
        <f>IF(J225="N/E","N/E",J225*100/'Banca Comercial '!$BO225)</f>
        <v>112435794.50957829</v>
      </c>
      <c r="Y225" s="11">
        <f>IF(K225="N/E","N/E",K225*100/'Banca Comercial '!$BO225)</f>
        <v>122440167.88995479</v>
      </c>
      <c r="Z225" s="11">
        <f>IF(L225="N/E","N/E",L225*100/'Banca Comercial '!$BO225)</f>
        <v>432568772.85790896</v>
      </c>
      <c r="AA225" s="11">
        <f>IF(M225="N/E","N/E",M225*100/'Banca Comercial '!$BO225)</f>
        <v>225765777.21546912</v>
      </c>
    </row>
    <row r="226" spans="1:27" customFormat="1" hidden="1" x14ac:dyDescent="0.3">
      <c r="A226" s="32">
        <v>40909</v>
      </c>
      <c r="B226" s="11">
        <v>802466654</v>
      </c>
      <c r="C226" s="11">
        <v>236095334</v>
      </c>
      <c r="D226" s="11">
        <v>236095334</v>
      </c>
      <c r="E226" s="11">
        <v>14232916</v>
      </c>
      <c r="F226" s="11">
        <v>9406983</v>
      </c>
      <c r="G226" s="11">
        <v>132894260</v>
      </c>
      <c r="H226" s="11">
        <v>117433729</v>
      </c>
      <c r="I226" s="11">
        <v>15460531</v>
      </c>
      <c r="J226" s="11">
        <v>79561175</v>
      </c>
      <c r="K226" s="11">
        <v>91504552</v>
      </c>
      <c r="L226" s="11">
        <v>317576599</v>
      </c>
      <c r="M226" s="11">
        <v>157290169</v>
      </c>
      <c r="N226" s="53"/>
      <c r="O226" s="32">
        <v>40909</v>
      </c>
      <c r="P226" s="11">
        <f>IF(B226="N/E","N/E",B226*100/'Banca Comercial '!$BO226)</f>
        <v>1100403848.7092838</v>
      </c>
      <c r="Q226" s="11">
        <f>IF(C226="N/E","N/E",C226*100/'Banca Comercial '!$BO226)</f>
        <v>323752037.42223513</v>
      </c>
      <c r="R226" s="11">
        <f>IF(D226="N/E","N/E",D226*100/'Banca Comercial '!$BO226)</f>
        <v>323752037.42223513</v>
      </c>
      <c r="S226" s="11">
        <f>IF(E226="N/E","N/E",E226*100/'Banca Comercial '!$BO226)</f>
        <v>19517266.501588419</v>
      </c>
      <c r="T226" s="11">
        <f>IF(F226="N/E","N/E",F226*100/'Banca Comercial '!$BO226)</f>
        <v>12899576.881287836</v>
      </c>
      <c r="U226" s="11">
        <f>IF(G226="N/E","N/E",G226*100/'Banca Comercial '!$BO226)</f>
        <v>182234806.2021431</v>
      </c>
      <c r="V226" s="11">
        <f>IF(H226="N/E","N/E",H226*100/'Banca Comercial '!$BO226)</f>
        <v>161034139.81845412</v>
      </c>
      <c r="W226" s="11">
        <f>IF(I226="N/E","N/E",I226*100/'Banca Comercial '!$BO226)</f>
        <v>21200666.383689001</v>
      </c>
      <c r="X226" s="11">
        <f>IF(J226="N/E","N/E",J226*100/'Banca Comercial '!$BO226)</f>
        <v>109100387.8372158</v>
      </c>
      <c r="Y226" s="11">
        <f>IF(K226="N/E","N/E",K226*100/'Banca Comercial '!$BO226)</f>
        <v>125478062.78716573</v>
      </c>
      <c r="Z226" s="11">
        <f>IF(L226="N/E","N/E",L226*100/'Banca Comercial '!$BO226)</f>
        <v>435485399.99470794</v>
      </c>
      <c r="AA226" s="11">
        <f>IF(M226="N/E","N/E",M226*100/'Banca Comercial '!$BO226)</f>
        <v>215688348.50517499</v>
      </c>
    </row>
    <row r="227" spans="1:27" customFormat="1" hidden="1" x14ac:dyDescent="0.3">
      <c r="A227" s="33">
        <v>40940</v>
      </c>
      <c r="B227" s="11">
        <v>787185117</v>
      </c>
      <c r="C227" s="11">
        <v>237327973</v>
      </c>
      <c r="D227" s="11">
        <v>237327973</v>
      </c>
      <c r="E227" s="11">
        <v>14374299</v>
      </c>
      <c r="F227" s="11">
        <v>9571593</v>
      </c>
      <c r="G227" s="11">
        <v>132641611</v>
      </c>
      <c r="H227" s="11">
        <v>116823537</v>
      </c>
      <c r="I227" s="11">
        <v>15818074</v>
      </c>
      <c r="J227" s="11">
        <v>80740470</v>
      </c>
      <c r="K227" s="11">
        <v>93022045</v>
      </c>
      <c r="L227" s="11">
        <v>301463471</v>
      </c>
      <c r="M227" s="11">
        <v>155371628</v>
      </c>
      <c r="N227" s="53"/>
      <c r="O227" s="33">
        <v>40940</v>
      </c>
      <c r="P227" s="11">
        <f>IF(B227="N/E","N/E",B227*100/'Banca Comercial '!$BO227)</f>
        <v>1077258654.0482106</v>
      </c>
      <c r="Q227" s="11">
        <f>IF(C227="N/E","N/E",C227*100/'Banca Comercial '!$BO227)</f>
        <v>324782071.25703329</v>
      </c>
      <c r="R227" s="11">
        <f>IF(D227="N/E","N/E",D227*100/'Banca Comercial '!$BO227)</f>
        <v>324782071.25703329</v>
      </c>
      <c r="S227" s="11">
        <f>IF(E227="N/E","N/E",E227*100/'Banca Comercial '!$BO227)</f>
        <v>19671151.879293647</v>
      </c>
      <c r="T227" s="11">
        <f>IF(F227="N/E","N/E",F227*100/'Banca Comercial '!$BO227)</f>
        <v>13098674.212202203</v>
      </c>
      <c r="U227" s="11">
        <f>IF(G227="N/E","N/E",G227*100/'Banca Comercial '!$BO227)</f>
        <v>181519340.56020311</v>
      </c>
      <c r="V227" s="11">
        <f>IF(H227="N/E","N/E",H227*100/'Banca Comercial '!$BO227)</f>
        <v>159872390.2573114</v>
      </c>
      <c r="W227" s="11">
        <f>IF(I227="N/E","N/E",I227*100/'Banca Comercial '!$BO227)</f>
        <v>21646950.302891709</v>
      </c>
      <c r="X227" s="11">
        <f>IF(J227="N/E","N/E",J227*100/'Banca Comercial '!$BO227)</f>
        <v>110492904.60533431</v>
      </c>
      <c r="Y227" s="11">
        <f>IF(K227="N/E","N/E",K227*100/'Banca Comercial '!$BO227)</f>
        <v>127300174.79930592</v>
      </c>
      <c r="Z227" s="11">
        <f>IF(L227="N/E","N/E",L227*100/'Banca Comercial '!$BO227)</f>
        <v>412551159.8235181</v>
      </c>
      <c r="AA227" s="11">
        <f>IF(M227="N/E","N/E",M227*100/'Banca Comercial '!$BO227)</f>
        <v>212625248.16835335</v>
      </c>
    </row>
    <row r="228" spans="1:27" customFormat="1" hidden="1" x14ac:dyDescent="0.3">
      <c r="A228" s="34">
        <v>40969</v>
      </c>
      <c r="B228" s="11">
        <v>792956135</v>
      </c>
      <c r="C228" s="11">
        <v>239788442</v>
      </c>
      <c r="D228" s="11">
        <v>239788442</v>
      </c>
      <c r="E228" s="11">
        <v>14578950</v>
      </c>
      <c r="F228" s="11">
        <v>9742810</v>
      </c>
      <c r="G228" s="11">
        <v>134455608</v>
      </c>
      <c r="H228" s="11">
        <v>119515053</v>
      </c>
      <c r="I228" s="11">
        <v>14940555</v>
      </c>
      <c r="J228" s="11">
        <v>81011074</v>
      </c>
      <c r="K228" s="11">
        <v>93125764</v>
      </c>
      <c r="L228" s="11">
        <v>304056468</v>
      </c>
      <c r="M228" s="11">
        <v>155985461</v>
      </c>
      <c r="N228" s="53"/>
      <c r="O228" s="34">
        <v>40969</v>
      </c>
      <c r="P228" s="11">
        <f>IF(B228="N/E","N/E",B228*100/'Banca Comercial '!$BO228)</f>
        <v>1084533536.6023433</v>
      </c>
      <c r="Q228" s="11">
        <f>IF(C228="N/E","N/E",C228*100/'Banca Comercial '!$BO228)</f>
        <v>327960899.17209089</v>
      </c>
      <c r="R228" s="11">
        <f>IF(D228="N/E","N/E",D228*100/'Banca Comercial '!$BO228)</f>
        <v>327960899.17209089</v>
      </c>
      <c r="S228" s="11">
        <f>IF(E228="N/E","N/E",E228*100/'Banca Comercial '!$BO228)</f>
        <v>19939766.533805471</v>
      </c>
      <c r="T228" s="11">
        <f>IF(F228="N/E","N/E",F228*100/'Banca Comercial '!$BO228)</f>
        <v>13325332.536514994</v>
      </c>
      <c r="U228" s="11">
        <f>IF(G228="N/E","N/E",G228*100/'Banca Comercial '!$BO228)</f>
        <v>183896195.04016867</v>
      </c>
      <c r="V228" s="11">
        <f>IF(H228="N/E","N/E",H228*100/'Banca Comercial '!$BO228)</f>
        <v>163461857.95927602</v>
      </c>
      <c r="W228" s="11">
        <f>IF(I228="N/E","N/E",I228*100/'Banca Comercial '!$BO228)</f>
        <v>20434337.080892656</v>
      </c>
      <c r="X228" s="11">
        <f>IF(J228="N/E","N/E",J228*100/'Banca Comercial '!$BO228)</f>
        <v>110799605.06160173</v>
      </c>
      <c r="Y228" s="11">
        <f>IF(K228="N/E","N/E",K228*100/'Banca Comercial '!$BO228)</f>
        <v>127368980.10091716</v>
      </c>
      <c r="Z228" s="11">
        <f>IF(L228="N/E","N/E",L228*100/'Banca Comercial '!$BO228)</f>
        <v>415860880.58560419</v>
      </c>
      <c r="AA228" s="11">
        <f>IF(M228="N/E","N/E",M228*100/'Banca Comercial '!$BO228)</f>
        <v>213342776.74373108</v>
      </c>
    </row>
    <row r="229" spans="1:27" customFormat="1" hidden="1" x14ac:dyDescent="0.3">
      <c r="A229" s="35">
        <v>41000</v>
      </c>
      <c r="B229" s="11">
        <v>783466238</v>
      </c>
      <c r="C229" s="11">
        <v>241375710</v>
      </c>
      <c r="D229" s="11">
        <v>241375710</v>
      </c>
      <c r="E229" s="11">
        <v>14763034</v>
      </c>
      <c r="F229" s="11">
        <v>9843887</v>
      </c>
      <c r="G229" s="11">
        <v>135771091</v>
      </c>
      <c r="H229" s="11">
        <v>121103204</v>
      </c>
      <c r="I229" s="11">
        <v>14667887</v>
      </c>
      <c r="J229" s="11">
        <v>80997698</v>
      </c>
      <c r="K229" s="11">
        <v>94925510</v>
      </c>
      <c r="L229" s="11">
        <v>292092390</v>
      </c>
      <c r="M229" s="11">
        <v>155072628</v>
      </c>
      <c r="N229" s="53"/>
      <c r="O229" s="35">
        <v>41000</v>
      </c>
      <c r="P229" s="11">
        <f>IF(B229="N/E","N/E",B229*100/'Banca Comercial '!$BO229)</f>
        <v>1074926239.0884507</v>
      </c>
      <c r="Q229" s="11">
        <f>IF(C229="N/E","N/E",C229*100/'Banca Comercial '!$BO229)</f>
        <v>331170727.68821025</v>
      </c>
      <c r="R229" s="11">
        <f>IF(D229="N/E","N/E",D229*100/'Banca Comercial '!$BO229)</f>
        <v>331170727.68821025</v>
      </c>
      <c r="S229" s="11">
        <f>IF(E229="N/E","N/E",E229*100/'Banca Comercial '!$BO229)</f>
        <v>20255081.642911747</v>
      </c>
      <c r="T229" s="11">
        <f>IF(F229="N/E","N/E",F229*100/'Banca Comercial '!$BO229)</f>
        <v>13505945.652404349</v>
      </c>
      <c r="U229" s="11">
        <f>IF(G229="N/E","N/E",G229*100/'Banca Comercial '!$BO229)</f>
        <v>186279766.94710588</v>
      </c>
      <c r="V229" s="11">
        <f>IF(H229="N/E","N/E",H229*100/'Banca Comercial '!$BO229)</f>
        <v>166155228.27070618</v>
      </c>
      <c r="W229" s="11">
        <f>IF(I229="N/E","N/E",I229*100/'Banca Comercial '!$BO229)</f>
        <v>20124538.676399704</v>
      </c>
      <c r="X229" s="11">
        <f>IF(J229="N/E","N/E",J229*100/'Banca Comercial '!$BO229)</f>
        <v>111129933.44578828</v>
      </c>
      <c r="Y229" s="11">
        <f>IF(K229="N/E","N/E",K229*100/'Banca Comercial '!$BO229)</f>
        <v>130239079.24651772</v>
      </c>
      <c r="Z229" s="11">
        <f>IF(L229="N/E","N/E",L229*100/'Banca Comercial '!$BO229)</f>
        <v>400754696.27200061</v>
      </c>
      <c r="AA229" s="11">
        <f>IF(M229="N/E","N/E",M229*100/'Banca Comercial '!$BO229)</f>
        <v>212761735.88172203</v>
      </c>
    </row>
    <row r="230" spans="1:27" customFormat="1" hidden="1" x14ac:dyDescent="0.3">
      <c r="A230" s="36">
        <v>41030</v>
      </c>
      <c r="B230" s="11">
        <v>792019360</v>
      </c>
      <c r="C230" s="11">
        <v>246012119</v>
      </c>
      <c r="D230" s="11">
        <v>246012119</v>
      </c>
      <c r="E230" s="11">
        <v>14861227</v>
      </c>
      <c r="F230" s="11">
        <v>10013612</v>
      </c>
      <c r="G230" s="11">
        <v>144219459</v>
      </c>
      <c r="H230" s="11">
        <v>129648795</v>
      </c>
      <c r="I230" s="11">
        <v>14570664</v>
      </c>
      <c r="J230" s="11">
        <v>76917821</v>
      </c>
      <c r="K230" s="11">
        <v>95195859</v>
      </c>
      <c r="L230" s="11">
        <v>295039489</v>
      </c>
      <c r="M230" s="11">
        <v>155771893</v>
      </c>
      <c r="N230" s="53"/>
      <c r="O230" s="36">
        <v>41030</v>
      </c>
      <c r="P230" s="11">
        <f>IF(B230="N/E","N/E",B230*100/'Banca Comercial '!$BO230)</f>
        <v>1090102200.4419794</v>
      </c>
      <c r="Q230" s="11">
        <f>IF(C230="N/E","N/E",C230*100/'Banca Comercial '!$BO230)</f>
        <v>338600753.72058344</v>
      </c>
      <c r="R230" s="11">
        <f>IF(D230="N/E","N/E",D230*100/'Banca Comercial '!$BO230)</f>
        <v>338600753.72058344</v>
      </c>
      <c r="S230" s="11">
        <f>IF(E230="N/E","N/E",E230*100/'Banca Comercial '!$BO230)</f>
        <v>20454369.011848092</v>
      </c>
      <c r="T230" s="11">
        <f>IF(F230="N/E","N/E",F230*100/'Banca Comercial '!$BO230)</f>
        <v>13782315.2145829</v>
      </c>
      <c r="U230" s="11">
        <f>IF(G230="N/E","N/E",G230*100/'Banca Comercial '!$BO230)</f>
        <v>198497609.45547068</v>
      </c>
      <c r="V230" s="11">
        <f>IF(H230="N/E","N/E",H230*100/'Banca Comercial '!$BO230)</f>
        <v>178443159.15983558</v>
      </c>
      <c r="W230" s="11">
        <f>IF(I230="N/E","N/E",I230*100/'Banca Comercial '!$BO230)</f>
        <v>20054450.295635115</v>
      </c>
      <c r="X230" s="11">
        <f>IF(J230="N/E","N/E",J230*100/'Banca Comercial '!$BO230)</f>
        <v>105866460.03868176</v>
      </c>
      <c r="Y230" s="11">
        <f>IF(K230="N/E","N/E",K230*100/'Banca Comercial '!$BO230)</f>
        <v>131023584.28317259</v>
      </c>
      <c r="Z230" s="11">
        <f>IF(L230="N/E","N/E",L230*100/'Banca Comercial '!$BO230)</f>
        <v>406079967.7626279</v>
      </c>
      <c r="AA230" s="11">
        <f>IF(M230="N/E","N/E",M230*100/'Banca Comercial '!$BO230)</f>
        <v>214397894.67559552</v>
      </c>
    </row>
    <row r="231" spans="1:27" customFormat="1" hidden="1" x14ac:dyDescent="0.3">
      <c r="A231" s="37">
        <v>41061</v>
      </c>
      <c r="B231" s="11">
        <v>786030682</v>
      </c>
      <c r="C231" s="11">
        <v>246249342</v>
      </c>
      <c r="D231" s="11">
        <v>246249342</v>
      </c>
      <c r="E231" s="11">
        <v>15068165</v>
      </c>
      <c r="F231" s="11">
        <v>10184804</v>
      </c>
      <c r="G231" s="11">
        <v>146006490</v>
      </c>
      <c r="H231" s="11">
        <v>131813327</v>
      </c>
      <c r="I231" s="11">
        <v>14193163</v>
      </c>
      <c r="J231" s="11">
        <v>74989883</v>
      </c>
      <c r="K231" s="11">
        <v>95222385</v>
      </c>
      <c r="L231" s="11">
        <v>288180492</v>
      </c>
      <c r="M231" s="11">
        <v>156378463</v>
      </c>
      <c r="N231" s="53"/>
      <c r="O231" s="37">
        <v>41061</v>
      </c>
      <c r="P231" s="11">
        <f>IF(B231="N/E","N/E",B231*100/'Banca Comercial '!$BO231)</f>
        <v>1076894875.5739224</v>
      </c>
      <c r="Q231" s="11">
        <f>IF(C231="N/E","N/E",C231*100/'Banca Comercial '!$BO231)</f>
        <v>337371887.11069971</v>
      </c>
      <c r="R231" s="11">
        <f>IF(D231="N/E","N/E",D231*100/'Banca Comercial '!$BO231)</f>
        <v>337371887.11069971</v>
      </c>
      <c r="S231" s="11">
        <f>IF(E231="N/E","N/E",E231*100/'Banca Comercial '!$BO231)</f>
        <v>20644015.614650439</v>
      </c>
      <c r="T231" s="11">
        <f>IF(F231="N/E","N/E",F231*100/'Banca Comercial '!$BO231)</f>
        <v>13953607.01241022</v>
      </c>
      <c r="U231" s="11">
        <f>IF(G231="N/E","N/E",G231*100/'Banca Comercial '!$BO231)</f>
        <v>200034991.61313292</v>
      </c>
      <c r="V231" s="11">
        <f>IF(H231="N/E","N/E",H231*100/'Banca Comercial '!$BO231)</f>
        <v>180589765.2970368</v>
      </c>
      <c r="W231" s="11">
        <f>IF(I231="N/E","N/E",I231*100/'Banca Comercial '!$BO231)</f>
        <v>19445226.316096146</v>
      </c>
      <c r="X231" s="11">
        <f>IF(J231="N/E","N/E",J231*100/'Banca Comercial '!$BO231)</f>
        <v>102739272.87050609</v>
      </c>
      <c r="Y231" s="11">
        <f>IF(K231="N/E","N/E",K231*100/'Banca Comercial '!$BO231)</f>
        <v>130458645.94688575</v>
      </c>
      <c r="Z231" s="11">
        <f>IF(L231="N/E","N/E",L231*100/'Banca Comercial '!$BO231)</f>
        <v>394819314.54066545</v>
      </c>
      <c r="AA231" s="11">
        <f>IF(M231="N/E","N/E",M231*100/'Banca Comercial '!$BO231)</f>
        <v>214245027.97567162</v>
      </c>
    </row>
    <row r="232" spans="1:27" customFormat="1" hidden="1" x14ac:dyDescent="0.3">
      <c r="A232" s="38">
        <v>41091</v>
      </c>
      <c r="B232" s="11">
        <v>792426316</v>
      </c>
      <c r="C232" s="11">
        <v>246162772</v>
      </c>
      <c r="D232" s="11">
        <v>246162772</v>
      </c>
      <c r="E232" s="11">
        <v>15421438</v>
      </c>
      <c r="F232" s="11">
        <v>10352173</v>
      </c>
      <c r="G232" s="11">
        <v>146300649</v>
      </c>
      <c r="H232" s="11">
        <v>132195048</v>
      </c>
      <c r="I232" s="11">
        <v>14105601</v>
      </c>
      <c r="J232" s="11">
        <v>74088512</v>
      </c>
      <c r="K232" s="11">
        <v>98198500</v>
      </c>
      <c r="L232" s="11">
        <v>290343231</v>
      </c>
      <c r="M232" s="11">
        <v>157721813</v>
      </c>
      <c r="N232" s="53"/>
      <c r="O232" s="38">
        <v>41091</v>
      </c>
      <c r="P232" s="11">
        <f>IF(B232="N/E","N/E",B232*100/'Banca Comercial '!$BO232)</f>
        <v>1079596093.1123037</v>
      </c>
      <c r="Q232" s="11">
        <f>IF(C232="N/E","N/E",C232*100/'Banca Comercial '!$BO232)</f>
        <v>335370445.87612456</v>
      </c>
      <c r="R232" s="11">
        <f>IF(D232="N/E","N/E",D232*100/'Banca Comercial '!$BO232)</f>
        <v>335370445.87612456</v>
      </c>
      <c r="S232" s="11">
        <f>IF(E232="N/E","N/E",E232*100/'Banca Comercial '!$BO232)</f>
        <v>21010059.710048318</v>
      </c>
      <c r="T232" s="11">
        <f>IF(F232="N/E","N/E",F232*100/'Banca Comercial '!$BO232)</f>
        <v>14103728.38504101</v>
      </c>
      <c r="U232" s="11">
        <f>IF(G232="N/E","N/E",G232*100/'Banca Comercial '!$BO232)</f>
        <v>199318985.11078027</v>
      </c>
      <c r="V232" s="11">
        <f>IF(H232="N/E","N/E",H232*100/'Banca Comercial '!$BO232)</f>
        <v>180101612.56380266</v>
      </c>
      <c r="W232" s="11">
        <f>IF(I232="N/E","N/E",I232*100/'Banca Comercial '!$BO232)</f>
        <v>19217372.546977609</v>
      </c>
      <c r="X232" s="11">
        <f>IF(J232="N/E","N/E",J232*100/'Banca Comercial '!$BO232)</f>
        <v>100937672.67025498</v>
      </c>
      <c r="Y232" s="11">
        <f>IF(K232="N/E","N/E",K232*100/'Banca Comercial '!$BO232)</f>
        <v>133784952.37844746</v>
      </c>
      <c r="Z232" s="11">
        <f>IF(L232="N/E","N/E",L232*100/'Banca Comercial '!$BO232)</f>
        <v>395561595.46978384</v>
      </c>
      <c r="AA232" s="11">
        <f>IF(M232="N/E","N/E",M232*100/'Banca Comercial '!$BO232)</f>
        <v>214879099.38794783</v>
      </c>
    </row>
    <row r="233" spans="1:27" customFormat="1" hidden="1" x14ac:dyDescent="0.3">
      <c r="A233" s="39">
        <v>41122</v>
      </c>
      <c r="B233" s="11">
        <v>803449594</v>
      </c>
      <c r="C233" s="11">
        <v>249239811</v>
      </c>
      <c r="D233" s="11">
        <v>249239811</v>
      </c>
      <c r="E233" s="11">
        <v>15411366</v>
      </c>
      <c r="F233" s="11">
        <v>10497150</v>
      </c>
      <c r="G233" s="11">
        <v>148730129</v>
      </c>
      <c r="H233" s="11">
        <v>134639499</v>
      </c>
      <c r="I233" s="11">
        <v>14090630</v>
      </c>
      <c r="J233" s="11">
        <v>74601166</v>
      </c>
      <c r="K233" s="11">
        <v>99983728</v>
      </c>
      <c r="L233" s="11">
        <v>293839196</v>
      </c>
      <c r="M233" s="11">
        <v>160386859</v>
      </c>
      <c r="N233" s="53"/>
      <c r="O233" s="39">
        <v>41122</v>
      </c>
      <c r="P233" s="11">
        <f>IF(B233="N/E","N/E",B233*100/'Banca Comercial '!$BO233)</f>
        <v>1091338987.9930015</v>
      </c>
      <c r="Q233" s="11">
        <f>IF(C233="N/E","N/E",C233*100/'Banca Comercial '!$BO233)</f>
        <v>338546593.50827545</v>
      </c>
      <c r="R233" s="11">
        <f>IF(D233="N/E","N/E",D233*100/'Banca Comercial '!$BO233)</f>
        <v>338546593.50827545</v>
      </c>
      <c r="S233" s="11">
        <f>IF(E233="N/E","N/E",E233*100/'Banca Comercial '!$BO233)</f>
        <v>20933515.555463396</v>
      </c>
      <c r="T233" s="11">
        <f>IF(F233="N/E","N/E",F233*100/'Banca Comercial '!$BO233)</f>
        <v>14258453.975658782</v>
      </c>
      <c r="U233" s="11">
        <f>IF(G233="N/E","N/E",G233*100/'Banca Comercial '!$BO233)</f>
        <v>202022615.58044741</v>
      </c>
      <c r="V233" s="11">
        <f>IF(H233="N/E","N/E",H233*100/'Banca Comercial '!$BO233)</f>
        <v>182883077.76846635</v>
      </c>
      <c r="W233" s="11">
        <f>IF(I233="N/E","N/E",I233*100/'Banca Comercial '!$BO233)</f>
        <v>19139537.811981052</v>
      </c>
      <c r="X233" s="11">
        <f>IF(J233="N/E","N/E",J233*100/'Banca Comercial '!$BO233)</f>
        <v>101332008.39670585</v>
      </c>
      <c r="Y233" s="11">
        <f>IF(K233="N/E","N/E",K233*100/'Banca Comercial '!$BO233)</f>
        <v>135809565.83480147</v>
      </c>
      <c r="Z233" s="11">
        <f>IF(L233="N/E","N/E",L233*100/'Banca Comercial '!$BO233)</f>
        <v>399126682.2338044</v>
      </c>
      <c r="AA233" s="11">
        <f>IF(M233="N/E","N/E",M233*100/'Banca Comercial '!$BO233)</f>
        <v>217856146.41612005</v>
      </c>
    </row>
    <row r="234" spans="1:27" customFormat="1" hidden="1" x14ac:dyDescent="0.3">
      <c r="A234" s="40">
        <v>41153</v>
      </c>
      <c r="B234" s="11">
        <v>822027376</v>
      </c>
      <c r="C234" s="11">
        <v>249058113</v>
      </c>
      <c r="D234" s="11">
        <v>249058113</v>
      </c>
      <c r="E234" s="11">
        <v>15462726</v>
      </c>
      <c r="F234" s="11">
        <v>10645137</v>
      </c>
      <c r="G234" s="11">
        <v>148287243</v>
      </c>
      <c r="H234" s="11">
        <v>134343226</v>
      </c>
      <c r="I234" s="11">
        <v>13944017</v>
      </c>
      <c r="J234" s="11">
        <v>74663007</v>
      </c>
      <c r="K234" s="11">
        <v>99967376</v>
      </c>
      <c r="L234" s="11">
        <v>306554801</v>
      </c>
      <c r="M234" s="11">
        <v>166447086</v>
      </c>
      <c r="N234" s="53"/>
      <c r="O234" s="40">
        <v>41153</v>
      </c>
      <c r="P234" s="11">
        <f>IF(B234="N/E","N/E",B234*100/'Banca Comercial '!$BO234)</f>
        <v>1111673972.6642737</v>
      </c>
      <c r="Q234" s="11">
        <f>IF(C234="N/E","N/E",C234*100/'Banca Comercial '!$BO234)</f>
        <v>336815329.98358142</v>
      </c>
      <c r="R234" s="11">
        <f>IF(D234="N/E","N/E",D234*100/'Banca Comercial '!$BO234)</f>
        <v>336815329.98358142</v>
      </c>
      <c r="S234" s="11">
        <f>IF(E234="N/E","N/E",E234*100/'Banca Comercial '!$BO234)</f>
        <v>20911116.274841864</v>
      </c>
      <c r="T234" s="11">
        <f>IF(F234="N/E","N/E",F234*100/'Banca Comercial '!$BO234)</f>
        <v>14396019.018161565</v>
      </c>
      <c r="U234" s="11">
        <f>IF(G234="N/E","N/E",G234*100/'Banca Comercial '!$BO234)</f>
        <v>200537200.26137245</v>
      </c>
      <c r="V234" s="11">
        <f>IF(H234="N/E","N/E",H234*100/'Banca Comercial '!$BO234)</f>
        <v>181679919.80349123</v>
      </c>
      <c r="W234" s="11">
        <f>IF(I234="N/E","N/E",I234*100/'Banca Comercial '!$BO234)</f>
        <v>18857280.457881209</v>
      </c>
      <c r="X234" s="11">
        <f>IF(J234="N/E","N/E",J234*100/'Banca Comercial '!$BO234)</f>
        <v>100970994.42920557</v>
      </c>
      <c r="Y234" s="11">
        <f>IF(K234="N/E","N/E",K234*100/'Banca Comercial '!$BO234)</f>
        <v>135191519.47896096</v>
      </c>
      <c r="Z234" s="11">
        <f>IF(L234="N/E","N/E",L234*100/'Banca Comercial '!$BO234)</f>
        <v>414571343.262631</v>
      </c>
      <c r="AA234" s="11">
        <f>IF(M234="N/E","N/E",M234*100/'Banca Comercial '!$BO234)</f>
        <v>225095779.93910024</v>
      </c>
    </row>
    <row r="235" spans="1:27" customFormat="1" hidden="1" x14ac:dyDescent="0.3">
      <c r="A235" s="41">
        <v>41183</v>
      </c>
      <c r="B235" s="11">
        <v>828233916</v>
      </c>
      <c r="C235" s="11">
        <v>250604370</v>
      </c>
      <c r="D235" s="11">
        <v>250604370</v>
      </c>
      <c r="E235" s="11">
        <v>15477130</v>
      </c>
      <c r="F235" s="11">
        <v>10862064</v>
      </c>
      <c r="G235" s="11">
        <v>149385846</v>
      </c>
      <c r="H235" s="11">
        <v>136127752</v>
      </c>
      <c r="I235" s="11">
        <v>13258094</v>
      </c>
      <c r="J235" s="11">
        <v>74879330</v>
      </c>
      <c r="K235" s="11">
        <v>103175751</v>
      </c>
      <c r="L235" s="11">
        <v>302495378</v>
      </c>
      <c r="M235" s="11">
        <v>171958417</v>
      </c>
      <c r="N235" s="53"/>
      <c r="O235" s="41">
        <v>41183</v>
      </c>
      <c r="P235" s="11">
        <f>IF(B235="N/E","N/E",B235*100/'Banca Comercial '!$BO235)</f>
        <v>1114429046.1847212</v>
      </c>
      <c r="Q235" s="11">
        <f>IF(C235="N/E","N/E",C235*100/'Banca Comercial '!$BO235)</f>
        <v>337200377.3736102</v>
      </c>
      <c r="R235" s="11">
        <f>IF(D235="N/E","N/E",D235*100/'Banca Comercial '!$BO235)</f>
        <v>337200377.3736102</v>
      </c>
      <c r="S235" s="11">
        <f>IF(E235="N/E","N/E",E235*100/'Banca Comercial '!$BO235)</f>
        <v>20825231.725450054</v>
      </c>
      <c r="T235" s="11">
        <f>IF(F235="N/E","N/E",F235*100/'Banca Comercial '!$BO235)</f>
        <v>14615435.79569784</v>
      </c>
      <c r="U235" s="11">
        <f>IF(G235="N/E","N/E",G235*100/'Banca Comercial '!$BO235)</f>
        <v>201005926.77404633</v>
      </c>
      <c r="V235" s="11">
        <f>IF(H235="N/E","N/E",H235*100/'Banca Comercial '!$BO235)</f>
        <v>183166515.99260309</v>
      </c>
      <c r="W235" s="11">
        <f>IF(I235="N/E","N/E",I235*100/'Banca Comercial '!$BO235)</f>
        <v>17839410.781443264</v>
      </c>
      <c r="X235" s="11">
        <f>IF(J235="N/E","N/E",J235*100/'Banca Comercial '!$BO235)</f>
        <v>100753783.07841596</v>
      </c>
      <c r="Y235" s="11">
        <f>IF(K235="N/E","N/E",K235*100/'Banca Comercial '!$BO235)</f>
        <v>138827994.7911748</v>
      </c>
      <c r="Z235" s="11">
        <f>IF(L235="N/E","N/E",L235*100/'Banca Comercial '!$BO235)</f>
        <v>407022254.30216104</v>
      </c>
      <c r="AA235" s="11">
        <f>IF(M235="N/E","N/E",M235*100/'Banca Comercial '!$BO235)</f>
        <v>231378419.71777517</v>
      </c>
    </row>
    <row r="236" spans="1:27" customFormat="1" hidden="1" x14ac:dyDescent="0.3">
      <c r="A236" s="42">
        <v>41214</v>
      </c>
      <c r="B236" s="11">
        <v>844502364</v>
      </c>
      <c r="C236" s="11">
        <v>256683690</v>
      </c>
      <c r="D236" s="11">
        <v>256683690</v>
      </c>
      <c r="E236" s="11">
        <v>15355061</v>
      </c>
      <c r="F236" s="11">
        <v>11108936</v>
      </c>
      <c r="G236" s="11">
        <v>153395001</v>
      </c>
      <c r="H236" s="11">
        <v>140310596</v>
      </c>
      <c r="I236" s="11">
        <v>13084405</v>
      </c>
      <c r="J236" s="11">
        <v>76824692</v>
      </c>
      <c r="K236" s="11">
        <v>105851515</v>
      </c>
      <c r="L236" s="11">
        <v>305426719</v>
      </c>
      <c r="M236" s="11">
        <v>176540440</v>
      </c>
      <c r="N236" s="53"/>
      <c r="O236" s="42">
        <v>41214</v>
      </c>
      <c r="P236" s="11">
        <f>IF(B236="N/E","N/E",B236*100/'Banca Comercial '!$BO236)</f>
        <v>1128651527.6091018</v>
      </c>
      <c r="Q236" s="11">
        <f>IF(C236="N/E","N/E",C236*100/'Banca Comercial '!$BO236)</f>
        <v>343049884.97443813</v>
      </c>
      <c r="R236" s="11">
        <f>IF(D236="N/E","N/E",D236*100/'Banca Comercial '!$BO236)</f>
        <v>343049884.97443813</v>
      </c>
      <c r="S236" s="11">
        <f>IF(E236="N/E","N/E",E236*100/'Banca Comercial '!$BO236)</f>
        <v>20521568.43243714</v>
      </c>
      <c r="T236" s="11">
        <f>IF(F236="N/E","N/E",F236*100/'Banca Comercial '!$BO236)</f>
        <v>14846752.503006307</v>
      </c>
      <c r="U236" s="11">
        <f>IF(G236="N/E","N/E",G236*100/'Banca Comercial '!$BO236)</f>
        <v>205007717.66489652</v>
      </c>
      <c r="V236" s="11">
        <f>IF(H236="N/E","N/E",H236*100/'Banca Comercial '!$BO236)</f>
        <v>187520811.38655463</v>
      </c>
      <c r="W236" s="11">
        <f>IF(I236="N/E","N/E",I236*100/'Banca Comercial '!$BO236)</f>
        <v>17486906.278341889</v>
      </c>
      <c r="X236" s="11">
        <f>IF(J236="N/E","N/E",J236*100/'Banca Comercial '!$BO236)</f>
        <v>102673846.37409817</v>
      </c>
      <c r="Y236" s="11">
        <f>IF(K236="N/E","N/E",K236*100/'Banca Comercial '!$BO236)</f>
        <v>141467305.71436</v>
      </c>
      <c r="Z236" s="11">
        <f>IF(L236="N/E","N/E",L236*100/'Banca Comercial '!$BO236)</f>
        <v>408193449.38149381</v>
      </c>
      <c r="AA236" s="11">
        <f>IF(M236="N/E","N/E",M236*100/'Banca Comercial '!$BO236)</f>
        <v>235940887.53880972</v>
      </c>
    </row>
    <row r="237" spans="1:27" customFormat="1" hidden="1" x14ac:dyDescent="0.3">
      <c r="A237" s="31">
        <v>41244</v>
      </c>
      <c r="B237" s="11">
        <v>847751863</v>
      </c>
      <c r="C237" s="11">
        <v>255648839</v>
      </c>
      <c r="D237" s="11">
        <v>255648839</v>
      </c>
      <c r="E237" s="11">
        <v>15220004</v>
      </c>
      <c r="F237" s="11">
        <v>11071697</v>
      </c>
      <c r="G237" s="11">
        <v>152947218</v>
      </c>
      <c r="H237" s="11">
        <v>140049796</v>
      </c>
      <c r="I237" s="11">
        <v>12897422</v>
      </c>
      <c r="J237" s="11">
        <v>76409920</v>
      </c>
      <c r="K237" s="11">
        <v>109237649</v>
      </c>
      <c r="L237" s="11">
        <v>304766634</v>
      </c>
      <c r="M237" s="11">
        <v>178098741</v>
      </c>
      <c r="N237" s="53"/>
      <c r="O237" s="31">
        <v>41244</v>
      </c>
      <c r="P237" s="11">
        <f>IF(B237="N/E","N/E",B237*100/'Banca Comercial '!$BO237)</f>
        <v>1130395541.1078033</v>
      </c>
      <c r="Q237" s="11">
        <f>IF(C237="N/E","N/E",C237*100/'Banca Comercial '!$BO237)</f>
        <v>340883129.02355337</v>
      </c>
      <c r="R237" s="11">
        <f>IF(D237="N/E","N/E",D237*100/'Banca Comercial '!$BO237)</f>
        <v>340883129.02355337</v>
      </c>
      <c r="S237" s="11">
        <f>IF(E237="N/E","N/E",E237*100/'Banca Comercial '!$BO237)</f>
        <v>20294410.909767512</v>
      </c>
      <c r="T237" s="11">
        <f>IF(F237="N/E","N/E",F237*100/'Banca Comercial '!$BO237)</f>
        <v>14763042.663224019</v>
      </c>
      <c r="U237" s="11">
        <f>IF(G237="N/E","N/E",G237*100/'Banca Comercial '!$BO237)</f>
        <v>203940399.06939512</v>
      </c>
      <c r="V237" s="11">
        <f>IF(H237="N/E","N/E",H237*100/'Banca Comercial '!$BO237)</f>
        <v>186742927.78458628</v>
      </c>
      <c r="W237" s="11">
        <f>IF(I237="N/E","N/E",I237*100/'Banca Comercial '!$BO237)</f>
        <v>17197471.284808829</v>
      </c>
      <c r="X237" s="11">
        <f>IF(J237="N/E","N/E",J237*100/'Banca Comercial '!$BO237)</f>
        <v>101885276.38116671</v>
      </c>
      <c r="Y237" s="11">
        <f>IF(K237="N/E","N/E",K237*100/'Banca Comercial '!$BO237)</f>
        <v>145657894.41467652</v>
      </c>
      <c r="Z237" s="11">
        <f>IF(L237="N/E","N/E",L237*100/'Banca Comercial '!$BO237)</f>
        <v>406376982.68559736</v>
      </c>
      <c r="AA237" s="11">
        <f>IF(M237="N/E","N/E",M237*100/'Banca Comercial '!$BO237)</f>
        <v>237477534.98397624</v>
      </c>
    </row>
    <row r="238" spans="1:27" customFormat="1" hidden="1" x14ac:dyDescent="0.3">
      <c r="A238" s="32">
        <v>41275</v>
      </c>
      <c r="B238" s="11">
        <v>832403904</v>
      </c>
      <c r="C238" s="11">
        <v>255849798</v>
      </c>
      <c r="D238" s="11">
        <v>255849798</v>
      </c>
      <c r="E238" s="11">
        <v>15374531</v>
      </c>
      <c r="F238" s="11">
        <v>11035892</v>
      </c>
      <c r="G238" s="11">
        <v>153364571</v>
      </c>
      <c r="H238" s="11">
        <v>140699847</v>
      </c>
      <c r="I238" s="11">
        <v>12664724</v>
      </c>
      <c r="J238" s="11">
        <v>76074804</v>
      </c>
      <c r="K238" s="11">
        <v>110157161</v>
      </c>
      <c r="L238" s="11">
        <v>300305969</v>
      </c>
      <c r="M238" s="11">
        <v>166090976</v>
      </c>
      <c r="N238" s="53"/>
      <c r="O238" s="32">
        <v>41275</v>
      </c>
      <c r="P238" s="11">
        <f>IF(B238="N/E","N/E",B238*100/'Banca Comercial '!$BO238)</f>
        <v>1105477512.2794023</v>
      </c>
      <c r="Q238" s="11">
        <f>IF(C238="N/E","N/E",C238*100/'Banca Comercial '!$BO238)</f>
        <v>339782402.3302846</v>
      </c>
      <c r="R238" s="11">
        <f>IF(D238="N/E","N/E",D238*100/'Banca Comercial '!$BO238)</f>
        <v>339782402.3302846</v>
      </c>
      <c r="S238" s="11">
        <f>IF(E238="N/E","N/E",E238*100/'Banca Comercial '!$BO238)</f>
        <v>20418210.679538753</v>
      </c>
      <c r="T238" s="11">
        <f>IF(F238="N/E","N/E",F238*100/'Banca Comercial '!$BO238)</f>
        <v>14656262.873490987</v>
      </c>
      <c r="U238" s="11">
        <f>IF(G238="N/E","N/E",G238*100/'Banca Comercial '!$BO238)</f>
        <v>203676464.76208472</v>
      </c>
      <c r="V238" s="11">
        <f>IF(H238="N/E","N/E",H238*100/'Banca Comercial '!$BO238)</f>
        <v>186857024.6874437</v>
      </c>
      <c r="W238" s="11">
        <f>IF(I238="N/E","N/E",I238*100/'Banca Comercial '!$BO238)</f>
        <v>16819440.074641023</v>
      </c>
      <c r="X238" s="11">
        <f>IF(J238="N/E","N/E",J238*100/'Banca Comercial '!$BO238)</f>
        <v>101031464.01517011</v>
      </c>
      <c r="Y238" s="11">
        <f>IF(K238="N/E","N/E",K238*100/'Banca Comercial '!$BO238)</f>
        <v>146294681.84479055</v>
      </c>
      <c r="Z238" s="11">
        <f>IF(L238="N/E","N/E",L238*100/'Banca Comercial '!$BO238)</f>
        <v>398822607.55564076</v>
      </c>
      <c r="AA238" s="11">
        <f>IF(M238="N/E","N/E",M238*100/'Banca Comercial '!$BO238)</f>
        <v>220577820.5486863</v>
      </c>
    </row>
    <row r="239" spans="1:27" customFormat="1" hidden="1" x14ac:dyDescent="0.3">
      <c r="A239" s="33">
        <v>41306</v>
      </c>
      <c r="B239" s="11">
        <v>837718081</v>
      </c>
      <c r="C239" s="11">
        <v>258299315</v>
      </c>
      <c r="D239" s="11">
        <v>258299315</v>
      </c>
      <c r="E239" s="11">
        <v>15318953</v>
      </c>
      <c r="F239" s="11">
        <v>10998533</v>
      </c>
      <c r="G239" s="11">
        <v>154904548</v>
      </c>
      <c r="H239" s="11">
        <v>142238329</v>
      </c>
      <c r="I239" s="11">
        <v>12666219</v>
      </c>
      <c r="J239" s="11">
        <v>77077281</v>
      </c>
      <c r="K239" s="11">
        <v>110270529</v>
      </c>
      <c r="L239" s="11">
        <v>297300267</v>
      </c>
      <c r="M239" s="11">
        <v>171847970</v>
      </c>
      <c r="N239" s="53"/>
      <c r="O239" s="33">
        <v>41306</v>
      </c>
      <c r="P239" s="11">
        <f>IF(B239="N/E","N/E",B239*100/'Banca Comercial '!$BO239)</f>
        <v>1107085858.7755587</v>
      </c>
      <c r="Q239" s="11">
        <f>IF(C239="N/E","N/E",C239*100/'Banca Comercial '!$BO239)</f>
        <v>341355314.45920116</v>
      </c>
      <c r="R239" s="11">
        <f>IF(D239="N/E","N/E",D239*100/'Banca Comercial '!$BO239)</f>
        <v>341355314.45920116</v>
      </c>
      <c r="S239" s="11">
        <f>IF(E239="N/E","N/E",E239*100/'Banca Comercial '!$BO239)</f>
        <v>20244753.72108797</v>
      </c>
      <c r="T239" s="11">
        <f>IF(F239="N/E","N/E",F239*100/'Banca Comercial '!$BO239)</f>
        <v>14535105.100084765</v>
      </c>
      <c r="U239" s="11">
        <f>IF(G239="N/E","N/E",G239*100/'Banca Comercial '!$BO239)</f>
        <v>204714018.28417712</v>
      </c>
      <c r="V239" s="11">
        <f>IF(H239="N/E","N/E",H239*100/'Banca Comercial '!$BO239)</f>
        <v>187974983.6887733</v>
      </c>
      <c r="W239" s="11">
        <f>IF(I239="N/E","N/E",I239*100/'Banca Comercial '!$BO239)</f>
        <v>16739034.59540382</v>
      </c>
      <c r="X239" s="11">
        <f>IF(J239="N/E","N/E",J239*100/'Banca Comercial '!$BO239)</f>
        <v>101861437.35385133</v>
      </c>
      <c r="Y239" s="11">
        <f>IF(K239="N/E","N/E",K239*100/'Banca Comercial '!$BO239)</f>
        <v>145727955.57888901</v>
      </c>
      <c r="Z239" s="11">
        <f>IF(L239="N/E","N/E",L239*100/'Banca Comercial '!$BO239)</f>
        <v>392897000.63892728</v>
      </c>
      <c r="AA239" s="11">
        <f>IF(M239="N/E","N/E",M239*100/'Banca Comercial '!$BO239)</f>
        <v>227105588.09854129</v>
      </c>
    </row>
    <row r="240" spans="1:27" customFormat="1" hidden="1" x14ac:dyDescent="0.3">
      <c r="A240" s="34">
        <v>41334</v>
      </c>
      <c r="B240" s="11">
        <v>885099057</v>
      </c>
      <c r="C240" s="11">
        <v>259388885</v>
      </c>
      <c r="D240" s="11">
        <v>259388885</v>
      </c>
      <c r="E240" s="11">
        <v>15830135</v>
      </c>
      <c r="F240" s="11">
        <v>11073789</v>
      </c>
      <c r="G240" s="11">
        <v>155841820</v>
      </c>
      <c r="H240" s="11">
        <v>143397969</v>
      </c>
      <c r="I240" s="11">
        <v>12443851</v>
      </c>
      <c r="J240" s="11">
        <v>76643141</v>
      </c>
      <c r="K240" s="11">
        <v>110705955</v>
      </c>
      <c r="L240" s="11">
        <v>337531780</v>
      </c>
      <c r="M240" s="11">
        <v>177472437</v>
      </c>
      <c r="N240" s="53"/>
      <c r="O240" s="34">
        <v>41334</v>
      </c>
      <c r="P240" s="11">
        <f>IF(B240="N/E","N/E",B240*100/'Banca Comercial '!$BO240)</f>
        <v>1161181737.050055</v>
      </c>
      <c r="Q240" s="11">
        <f>IF(C240="N/E","N/E",C240*100/'Banca Comercial '!$BO240)</f>
        <v>340298222.75110269</v>
      </c>
      <c r="R240" s="11">
        <f>IF(D240="N/E","N/E",D240*100/'Banca Comercial '!$BO240)</f>
        <v>340298222.75110269</v>
      </c>
      <c r="S240" s="11">
        <f>IF(E240="N/E","N/E",E240*100/'Banca Comercial '!$BO240)</f>
        <v>20767916.892082818</v>
      </c>
      <c r="T240" s="11">
        <f>IF(F240="N/E","N/E",F240*100/'Banca Comercial '!$BO240)</f>
        <v>14527957.571584884</v>
      </c>
      <c r="U240" s="11">
        <f>IF(G240="N/E","N/E",G240*100/'Banca Comercial '!$BO240)</f>
        <v>204452455.14778805</v>
      </c>
      <c r="V240" s="11">
        <f>IF(H240="N/E","N/E",H240*100/'Banca Comercial '!$BO240)</f>
        <v>188127081.84014022</v>
      </c>
      <c r="W240" s="11">
        <f>IF(I240="N/E","N/E",I240*100/'Banca Comercial '!$BO240)</f>
        <v>16325373.307647828</v>
      </c>
      <c r="X240" s="11">
        <f>IF(J240="N/E","N/E",J240*100/'Banca Comercial '!$BO240)</f>
        <v>100549893.13964695</v>
      </c>
      <c r="Y240" s="11">
        <f>IF(K240="N/E","N/E",K240*100/'Banca Comercial '!$BO240)</f>
        <v>145237679.45748156</v>
      </c>
      <c r="Z240" s="11">
        <f>IF(L240="N/E","N/E",L240*100/'Banca Comercial '!$BO240)</f>
        <v>442815677.5338164</v>
      </c>
      <c r="AA240" s="11">
        <f>IF(M240="N/E","N/E",M240*100/'Banca Comercial '!$BO240)</f>
        <v>232830157.30765426</v>
      </c>
    </row>
    <row r="241" spans="1:27" customFormat="1" hidden="1" x14ac:dyDescent="0.3">
      <c r="A241" s="35">
        <v>41365</v>
      </c>
      <c r="B241" s="11">
        <v>885863690</v>
      </c>
      <c r="C241" s="11">
        <v>257982385</v>
      </c>
      <c r="D241" s="11">
        <v>257982385</v>
      </c>
      <c r="E241" s="11">
        <v>15628077</v>
      </c>
      <c r="F241" s="11">
        <v>11124281</v>
      </c>
      <c r="G241" s="11">
        <v>154564968</v>
      </c>
      <c r="H241" s="11">
        <v>143147753</v>
      </c>
      <c r="I241" s="11">
        <v>11417215</v>
      </c>
      <c r="J241" s="11">
        <v>76665059</v>
      </c>
      <c r="K241" s="11">
        <v>111346594</v>
      </c>
      <c r="L241" s="11">
        <v>337606459</v>
      </c>
      <c r="M241" s="11">
        <v>178928252</v>
      </c>
      <c r="N241" s="53"/>
      <c r="O241" s="35">
        <v>41365</v>
      </c>
      <c r="P241" s="11">
        <f>IF(B241="N/E","N/E",B241*100/'Banca Comercial '!$BO241)</f>
        <v>1161417712.6863995</v>
      </c>
      <c r="Q241" s="11">
        <f>IF(C241="N/E","N/E",C241*100/'Banca Comercial '!$BO241)</f>
        <v>338229588.685458</v>
      </c>
      <c r="R241" s="11">
        <f>IF(D241="N/E","N/E",D241*100/'Banca Comercial '!$BO241)</f>
        <v>338229588.685458</v>
      </c>
      <c r="S241" s="11">
        <f>IF(E241="N/E","N/E",E241*100/'Banca Comercial '!$BO241)</f>
        <v>20489298.351337697</v>
      </c>
      <c r="T241" s="11">
        <f>IF(F241="N/E","N/E",F241*100/'Banca Comercial '!$BO241)</f>
        <v>14584565.481288405</v>
      </c>
      <c r="U241" s="11">
        <f>IF(G241="N/E","N/E",G241*100/'Banca Comercial '!$BO241)</f>
        <v>202643469.44393504</v>
      </c>
      <c r="V241" s="11">
        <f>IF(H241="N/E","N/E",H241*100/'Banca Comercial '!$BO241)</f>
        <v>187674850.81757632</v>
      </c>
      <c r="W241" s="11">
        <f>IF(I241="N/E","N/E",I241*100/'Banca Comercial '!$BO241)</f>
        <v>14968618.626358701</v>
      </c>
      <c r="X241" s="11">
        <f>IF(J241="N/E","N/E",J241*100/'Banca Comercial '!$BO241)</f>
        <v>100512255.40889689</v>
      </c>
      <c r="Y241" s="11">
        <f>IF(K241="N/E","N/E",K241*100/'Banca Comercial '!$BO241)</f>
        <v>145981721.54330108</v>
      </c>
      <c r="Z241" s="11">
        <f>IF(L241="N/E","N/E",L241*100/'Banca Comercial '!$BO241)</f>
        <v>442621281.15888202</v>
      </c>
      <c r="AA241" s="11">
        <f>IF(M241="N/E","N/E",M241*100/'Banca Comercial '!$BO241)</f>
        <v>234585121.29875839</v>
      </c>
    </row>
    <row r="242" spans="1:27" customFormat="1" hidden="1" x14ac:dyDescent="0.3">
      <c r="A242" s="36">
        <v>41395</v>
      </c>
      <c r="B242" s="11">
        <v>899425189</v>
      </c>
      <c r="C242" s="11">
        <v>262671140</v>
      </c>
      <c r="D242" s="11">
        <v>262671140</v>
      </c>
      <c r="E242" s="11">
        <v>15726676</v>
      </c>
      <c r="F242" s="11">
        <v>11213431</v>
      </c>
      <c r="G242" s="11">
        <v>159980872</v>
      </c>
      <c r="H242" s="11">
        <v>148837419</v>
      </c>
      <c r="I242" s="11">
        <v>11143453</v>
      </c>
      <c r="J242" s="11">
        <v>75750161</v>
      </c>
      <c r="K242" s="11">
        <v>111462405</v>
      </c>
      <c r="L242" s="11">
        <v>341554849</v>
      </c>
      <c r="M242" s="11">
        <v>183736795</v>
      </c>
      <c r="N242" s="53"/>
      <c r="O242" s="36">
        <v>41395</v>
      </c>
      <c r="P242" s="11">
        <f>IF(B242="N/E","N/E",B242*100/'Banca Comercial '!$BO242)</f>
        <v>1183135106.5715165</v>
      </c>
      <c r="Q242" s="11">
        <f>IF(C242="N/E","N/E",C242*100/'Banca Comercial '!$BO242)</f>
        <v>345526733.09348655</v>
      </c>
      <c r="R242" s="11">
        <f>IF(D242="N/E","N/E",D242*100/'Banca Comercial '!$BO242)</f>
        <v>345526733.09348655</v>
      </c>
      <c r="S242" s="11">
        <f>IF(E242="N/E","N/E",E242*100/'Banca Comercial '!$BO242)</f>
        <v>20687415.376884349</v>
      </c>
      <c r="T242" s="11">
        <f>IF(F242="N/E","N/E",F242*100/'Banca Comercial '!$BO242)</f>
        <v>14750536.279696461</v>
      </c>
      <c r="U242" s="11">
        <f>IF(G242="N/E","N/E",G242*100/'Banca Comercial '!$BO242)</f>
        <v>210444390.88210163</v>
      </c>
      <c r="V242" s="11">
        <f>IF(H242="N/E","N/E",H242*100/'Banca Comercial '!$BO242)</f>
        <v>195785906.09206793</v>
      </c>
      <c r="W242" s="11">
        <f>IF(I242="N/E","N/E",I242*100/'Banca Comercial '!$BO242)</f>
        <v>14658484.790033698</v>
      </c>
      <c r="X242" s="11">
        <f>IF(J242="N/E","N/E",J242*100/'Banca Comercial '!$BO242)</f>
        <v>99644390.554804146</v>
      </c>
      <c r="Y242" s="11">
        <f>IF(K242="N/E","N/E",K242*100/'Banca Comercial '!$BO242)</f>
        <v>146621515.64268959</v>
      </c>
      <c r="Z242" s="11">
        <f>IF(L242="N/E","N/E",L242*100/'Banca Comercial '!$BO242)</f>
        <v>449293101.43173367</v>
      </c>
      <c r="AA242" s="11">
        <f>IF(M242="N/E","N/E",M242*100/'Banca Comercial '!$BO242)</f>
        <v>241693756.40360665</v>
      </c>
    </row>
    <row r="243" spans="1:27" customFormat="1" hidden="1" x14ac:dyDescent="0.3">
      <c r="A243" s="37">
        <v>41426</v>
      </c>
      <c r="B243" s="11">
        <v>916669433</v>
      </c>
      <c r="C243" s="11">
        <v>266672982</v>
      </c>
      <c r="D243" s="11">
        <v>266672982</v>
      </c>
      <c r="E243" s="11">
        <v>16166912</v>
      </c>
      <c r="F243" s="11">
        <v>11330196</v>
      </c>
      <c r="G243" s="11">
        <v>163561982</v>
      </c>
      <c r="H243" s="11">
        <v>152495148</v>
      </c>
      <c r="I243" s="11">
        <v>11066834</v>
      </c>
      <c r="J243" s="11">
        <v>75613892</v>
      </c>
      <c r="K243" s="11">
        <v>113525272</v>
      </c>
      <c r="L243" s="11">
        <v>341829132</v>
      </c>
      <c r="M243" s="11">
        <v>194642047</v>
      </c>
      <c r="N243" s="53"/>
      <c r="O243" s="37">
        <v>41426</v>
      </c>
      <c r="P243" s="11">
        <f>IF(B243="N/E","N/E",B243*100/'Banca Comercial '!$BO243)</f>
        <v>1206551293.5466266</v>
      </c>
      <c r="Q243" s="11">
        <f>IF(C243="N/E","N/E",C243*100/'Banca Comercial '!$BO243)</f>
        <v>351003993.15489805</v>
      </c>
      <c r="R243" s="11">
        <f>IF(D243="N/E","N/E",D243*100/'Banca Comercial '!$BO243)</f>
        <v>351003993.15489805</v>
      </c>
      <c r="S243" s="11">
        <f>IF(E243="N/E","N/E",E243*100/'Banca Comercial '!$BO243)</f>
        <v>21279436.058444943</v>
      </c>
      <c r="T243" s="11">
        <f>IF(F243="N/E","N/E",F243*100/'Banca Comercial '!$BO243)</f>
        <v>14913186.965553388</v>
      </c>
      <c r="U243" s="11">
        <f>IF(G243="N/E","N/E",G243*100/'Banca Comercial '!$BO243)</f>
        <v>215285809.53255159</v>
      </c>
      <c r="V243" s="11">
        <f>IF(H243="N/E","N/E",H243*100/'Banca Comercial '!$BO243)</f>
        <v>200719268.53372481</v>
      </c>
      <c r="W243" s="11">
        <f>IF(I243="N/E","N/E",I243*100/'Banca Comercial '!$BO243)</f>
        <v>14566540.99882677</v>
      </c>
      <c r="X243" s="11">
        <f>IF(J243="N/E","N/E",J243*100/'Banca Comercial '!$BO243)</f>
        <v>99525560.598348141</v>
      </c>
      <c r="Y243" s="11">
        <f>IF(K243="N/E","N/E",K243*100/'Banca Comercial '!$BO243)</f>
        <v>149425800.45846543</v>
      </c>
      <c r="Z243" s="11">
        <f>IF(L243="N/E","N/E",L243*100/'Banca Comercial '!$BO243)</f>
        <v>449927058.25996554</v>
      </c>
      <c r="AA243" s="11">
        <f>IF(M243="N/E","N/E",M243*100/'Banca Comercial '!$BO243)</f>
        <v>256194441.67329761</v>
      </c>
    </row>
    <row r="244" spans="1:27" customFormat="1" hidden="1" x14ac:dyDescent="0.3">
      <c r="A244" s="38">
        <v>41456</v>
      </c>
      <c r="B244" s="11">
        <v>924699176</v>
      </c>
      <c r="C244" s="11">
        <v>265596292</v>
      </c>
      <c r="D244" s="11">
        <v>265596292</v>
      </c>
      <c r="E244" s="11">
        <v>16036817</v>
      </c>
      <c r="F244" s="11">
        <v>11369607</v>
      </c>
      <c r="G244" s="11">
        <v>163580485</v>
      </c>
      <c r="H244" s="11">
        <v>152578430</v>
      </c>
      <c r="I244" s="11">
        <v>11002055</v>
      </c>
      <c r="J244" s="11">
        <v>74609383</v>
      </c>
      <c r="K244" s="11">
        <v>113255753</v>
      </c>
      <c r="L244" s="11">
        <v>341117117</v>
      </c>
      <c r="M244" s="11">
        <v>204730014</v>
      </c>
      <c r="N244" s="53"/>
      <c r="O244" s="38">
        <v>41456</v>
      </c>
      <c r="P244" s="11">
        <f>IF(B244="N/E","N/E",B244*100/'Banca Comercial '!$BO244)</f>
        <v>1217523746.1466441</v>
      </c>
      <c r="Q244" s="11">
        <f>IF(C244="N/E","N/E",C244*100/'Banca Comercial '!$BO244)</f>
        <v>349702693.36381239</v>
      </c>
      <c r="R244" s="11">
        <f>IF(D244="N/E","N/E",D244*100/'Banca Comercial '!$BO244)</f>
        <v>349702693.36381239</v>
      </c>
      <c r="S244" s="11">
        <f>IF(E244="N/E","N/E",E244*100/'Banca Comercial '!$BO244)</f>
        <v>21115197.262929309</v>
      </c>
      <c r="T244" s="11">
        <f>IF(F244="N/E","N/E",F244*100/'Banca Comercial '!$BO244)</f>
        <v>14970021.45793532</v>
      </c>
      <c r="U244" s="11">
        <f>IF(G244="N/E","N/E",G244*100/'Banca Comercial '!$BO244)</f>
        <v>215381531.7054905</v>
      </c>
      <c r="V244" s="11">
        <f>IF(H244="N/E","N/E",H244*100/'Banca Comercial '!$BO244)</f>
        <v>200895454.97202164</v>
      </c>
      <c r="W244" s="11">
        <f>IF(I244="N/E","N/E",I244*100/'Banca Comercial '!$BO244)</f>
        <v>14486076.733468851</v>
      </c>
      <c r="X244" s="11">
        <f>IF(J244="N/E","N/E",J244*100/'Banca Comercial '!$BO244)</f>
        <v>98235942.937457263</v>
      </c>
      <c r="Y244" s="11">
        <f>IF(K244="N/E","N/E",K244*100/'Banca Comercial '!$BO244)</f>
        <v>149120462.35587761</v>
      </c>
      <c r="Z244" s="11">
        <f>IF(L244="N/E","N/E",L244*100/'Banca Comercial '!$BO244)</f>
        <v>449138704.72031558</v>
      </c>
      <c r="AA244" s="11">
        <f>IF(M244="N/E","N/E",M244*100/'Banca Comercial '!$BO244)</f>
        <v>269561885.70663863</v>
      </c>
    </row>
    <row r="245" spans="1:27" customFormat="1" hidden="1" x14ac:dyDescent="0.3">
      <c r="A245" s="39">
        <v>41487</v>
      </c>
      <c r="B245" s="11">
        <v>922134769</v>
      </c>
      <c r="C245" s="11">
        <v>272390947</v>
      </c>
      <c r="D245" s="11">
        <v>272390947</v>
      </c>
      <c r="E245" s="11">
        <v>16218288</v>
      </c>
      <c r="F245" s="11">
        <v>11465963</v>
      </c>
      <c r="G245" s="11">
        <v>170003343</v>
      </c>
      <c r="H245" s="11">
        <v>159168439</v>
      </c>
      <c r="I245" s="11">
        <v>10834904</v>
      </c>
      <c r="J245" s="11">
        <v>74703353</v>
      </c>
      <c r="K245" s="11">
        <v>114639532</v>
      </c>
      <c r="L245" s="11">
        <v>332440945</v>
      </c>
      <c r="M245" s="11">
        <v>202663345</v>
      </c>
      <c r="N245" s="53"/>
      <c r="O245" s="39">
        <v>41487</v>
      </c>
      <c r="P245" s="11">
        <f>IF(B245="N/E","N/E",B245*100/'Banca Comercial '!$BO245)</f>
        <v>1210702741.5326893</v>
      </c>
      <c r="Q245" s="11">
        <f>IF(C245="N/E","N/E",C245*100/'Banca Comercial '!$BO245)</f>
        <v>357631527.82886279</v>
      </c>
      <c r="R245" s="11">
        <f>IF(D245="N/E","N/E",D245*100/'Banca Comercial '!$BO245)</f>
        <v>357631527.82886279</v>
      </c>
      <c r="S245" s="11">
        <f>IF(E245="N/E","N/E",E245*100/'Banca Comercial '!$BO245)</f>
        <v>21293553.181884974</v>
      </c>
      <c r="T245" s="11">
        <f>IF(F245="N/E","N/E",F245*100/'Banca Comercial '!$BO245)</f>
        <v>15054060.756722622</v>
      </c>
      <c r="U245" s="11">
        <f>IF(G245="N/E","N/E",G245*100/'Banca Comercial '!$BO245)</f>
        <v>223203289.10602236</v>
      </c>
      <c r="V245" s="11">
        <f>IF(H245="N/E","N/E",H245*100/'Banca Comercial '!$BO245)</f>
        <v>208977767.61173034</v>
      </c>
      <c r="W245" s="11">
        <f>IF(I245="N/E","N/E",I245*100/'Banca Comercial '!$BO245)</f>
        <v>14225521.494292015</v>
      </c>
      <c r="X245" s="11">
        <f>IF(J245="N/E","N/E",J245*100/'Banca Comercial '!$BO245)</f>
        <v>98080624.78423287</v>
      </c>
      <c r="Y245" s="11">
        <f>IF(K245="N/E","N/E",K245*100/'Banca Comercial '!$BO245)</f>
        <v>150514220.20551148</v>
      </c>
      <c r="Z245" s="11">
        <f>IF(L245="N/E","N/E",L245*100/'Banca Comercial '!$BO245)</f>
        <v>436473254.27897185</v>
      </c>
      <c r="AA245" s="11">
        <f>IF(M245="N/E","N/E",M245*100/'Banca Comercial '!$BO245)</f>
        <v>266083739.21934316</v>
      </c>
    </row>
    <row r="246" spans="1:27" customFormat="1" hidden="1" x14ac:dyDescent="0.3">
      <c r="A246" s="40">
        <v>41518</v>
      </c>
      <c r="B246" s="11">
        <v>929895731</v>
      </c>
      <c r="C246" s="11">
        <v>276911880</v>
      </c>
      <c r="D246" s="11">
        <v>276911880</v>
      </c>
      <c r="E246" s="11">
        <v>16271475</v>
      </c>
      <c r="F246" s="11">
        <v>11497200</v>
      </c>
      <c r="G246" s="11">
        <v>174872462</v>
      </c>
      <c r="H246" s="11">
        <v>164118264</v>
      </c>
      <c r="I246" s="11">
        <v>10754198</v>
      </c>
      <c r="J246" s="11">
        <v>74270743</v>
      </c>
      <c r="K246" s="11">
        <v>115952817</v>
      </c>
      <c r="L246" s="11">
        <v>340205493</v>
      </c>
      <c r="M246" s="11">
        <v>196825541</v>
      </c>
      <c r="N246" s="53"/>
      <c r="O246" s="40">
        <v>41518</v>
      </c>
      <c r="P246" s="11">
        <f>IF(B246="N/E","N/E",B246*100/'Banca Comercial '!$BO246)</f>
        <v>1216313797.7236493</v>
      </c>
      <c r="Q246" s="11">
        <f>IF(C246="N/E","N/E",C246*100/'Banca Comercial '!$BO246)</f>
        <v>362203770.99203551</v>
      </c>
      <c r="R246" s="11">
        <f>IF(D246="N/E","N/E",D246*100/'Banca Comercial '!$BO246)</f>
        <v>362203770.99203551</v>
      </c>
      <c r="S246" s="11">
        <f>IF(E246="N/E","N/E",E246*100/'Banca Comercial '!$BO246)</f>
        <v>21283267.458957091</v>
      </c>
      <c r="T246" s="11">
        <f>IF(F246="N/E","N/E",F246*100/'Banca Comercial '!$BO246)</f>
        <v>15038463.484663896</v>
      </c>
      <c r="U246" s="11">
        <f>IF(G246="N/E","N/E",G246*100/'Banca Comercial '!$BO246)</f>
        <v>228735095.00228533</v>
      </c>
      <c r="V246" s="11">
        <f>IF(H246="N/E","N/E",H246*100/'Banca Comercial '!$BO246)</f>
        <v>214668486.26886803</v>
      </c>
      <c r="W246" s="11">
        <f>IF(I246="N/E","N/E",I246*100/'Banca Comercial '!$BO246)</f>
        <v>14066608.733417312</v>
      </c>
      <c r="X246" s="11">
        <f>IF(J246="N/E","N/E",J246*100/'Banca Comercial '!$BO246)</f>
        <v>97146945.046129212</v>
      </c>
      <c r="Y246" s="11">
        <f>IF(K246="N/E","N/E",K246*100/'Banca Comercial '!$BO246)</f>
        <v>151667554.22175965</v>
      </c>
      <c r="Z246" s="11">
        <f>IF(L246="N/E","N/E",L246*100/'Banca Comercial '!$BO246)</f>
        <v>444992509.80782962</v>
      </c>
      <c r="AA246" s="11">
        <f>IF(M246="N/E","N/E",M246*100/'Banca Comercial '!$BO246)</f>
        <v>257449962.70202455</v>
      </c>
    </row>
    <row r="247" spans="1:27" customFormat="1" hidden="1" x14ac:dyDescent="0.3">
      <c r="A247" s="41">
        <v>41548</v>
      </c>
      <c r="B247" s="11">
        <v>939094390</v>
      </c>
      <c r="C247" s="11">
        <v>282431847</v>
      </c>
      <c r="D247" s="11">
        <v>282431847</v>
      </c>
      <c r="E247" s="11">
        <v>16311338</v>
      </c>
      <c r="F247" s="11">
        <v>11530160</v>
      </c>
      <c r="G247" s="11">
        <v>183527200</v>
      </c>
      <c r="H247" s="11">
        <v>173141068</v>
      </c>
      <c r="I247" s="11">
        <v>10386132</v>
      </c>
      <c r="J247" s="11">
        <v>71063149</v>
      </c>
      <c r="K247" s="11">
        <v>118539928</v>
      </c>
      <c r="L247" s="11">
        <v>341109549</v>
      </c>
      <c r="M247" s="11">
        <v>197013066</v>
      </c>
      <c r="N247" s="53"/>
      <c r="O247" s="41">
        <v>41548</v>
      </c>
      <c r="P247" s="11">
        <f>IF(B247="N/E","N/E",B247*100/'Banca Comercial '!$BO247)</f>
        <v>1222530991.2154417</v>
      </c>
      <c r="Q247" s="11">
        <f>IF(C247="N/E","N/E",C247*100/'Banca Comercial '!$BO247)</f>
        <v>367675166.13928229</v>
      </c>
      <c r="R247" s="11">
        <f>IF(D247="N/E","N/E",D247*100/'Banca Comercial '!$BO247)</f>
        <v>367675166.13928229</v>
      </c>
      <c r="S247" s="11">
        <f>IF(E247="N/E","N/E",E247*100/'Banca Comercial '!$BO247)</f>
        <v>21234410.966069236</v>
      </c>
      <c r="T247" s="11">
        <f>IF(F247="N/E","N/E",F247*100/'Banca Comercial '!$BO247)</f>
        <v>15010182.239159834</v>
      </c>
      <c r="U247" s="11">
        <f>IF(G247="N/E","N/E",G247*100/'Banca Comercial '!$BO247)</f>
        <v>238919209.95395854</v>
      </c>
      <c r="V247" s="11">
        <f>IF(H247="N/E","N/E",H247*100/'Banca Comercial '!$BO247)</f>
        <v>225398345.18885815</v>
      </c>
      <c r="W247" s="11">
        <f>IF(I247="N/E","N/E",I247*100/'Banca Comercial '!$BO247)</f>
        <v>13520864.765100362</v>
      </c>
      <c r="X247" s="11">
        <f>IF(J247="N/E","N/E",J247*100/'Banca Comercial '!$BO247)</f>
        <v>92511362.980094716</v>
      </c>
      <c r="Y247" s="11">
        <f>IF(K247="N/E","N/E",K247*100/'Banca Comercial '!$BO247)</f>
        <v>154317539.55685657</v>
      </c>
      <c r="Z247" s="11">
        <f>IF(L247="N/E","N/E",L247*100/'Banca Comercial '!$BO247)</f>
        <v>444062917.94802678</v>
      </c>
      <c r="AA247" s="11">
        <f>IF(M247="N/E","N/E",M247*100/'Banca Comercial '!$BO247)</f>
        <v>256475367.57127601</v>
      </c>
    </row>
    <row r="248" spans="1:27" customFormat="1" hidden="1" x14ac:dyDescent="0.3">
      <c r="A248" s="42">
        <v>41579</v>
      </c>
      <c r="B248" s="11">
        <v>965125290</v>
      </c>
      <c r="C248" s="11">
        <v>288359741</v>
      </c>
      <c r="D248" s="11">
        <v>288359741</v>
      </c>
      <c r="E248" s="11">
        <v>16644107</v>
      </c>
      <c r="F248" s="11">
        <v>11640555</v>
      </c>
      <c r="G248" s="11">
        <v>187511154</v>
      </c>
      <c r="H248" s="11">
        <v>177306931</v>
      </c>
      <c r="I248" s="11">
        <v>10204223</v>
      </c>
      <c r="J248" s="11">
        <v>72563925</v>
      </c>
      <c r="K248" s="11">
        <v>122984521</v>
      </c>
      <c r="L248" s="11">
        <v>350602130</v>
      </c>
      <c r="M248" s="11">
        <v>203178898</v>
      </c>
      <c r="N248" s="53"/>
      <c r="O248" s="42">
        <v>41579</v>
      </c>
      <c r="P248" s="11">
        <f>IF(B248="N/E","N/E",B248*100/'Banca Comercial '!$BO248)</f>
        <v>1244814388.2832336</v>
      </c>
      <c r="Q248" s="11">
        <f>IF(C248="N/E","N/E",C248*100/'Banca Comercial '!$BO248)</f>
        <v>371925135.85301107</v>
      </c>
      <c r="R248" s="11">
        <f>IF(D248="N/E","N/E",D248*100/'Banca Comercial '!$BO248)</f>
        <v>371925135.85301107</v>
      </c>
      <c r="S248" s="11">
        <f>IF(E248="N/E","N/E",E248*100/'Banca Comercial '!$BO248)</f>
        <v>21467496.591790367</v>
      </c>
      <c r="T248" s="11">
        <f>IF(F248="N/E","N/E",F248*100/'Banca Comercial '!$BO248)</f>
        <v>15013937.052258093</v>
      </c>
      <c r="U248" s="11">
        <f>IF(G248="N/E","N/E",G248*100/'Banca Comercial '!$BO248)</f>
        <v>241851068.33413643</v>
      </c>
      <c r="V248" s="11">
        <f>IF(H248="N/E","N/E",H248*100/'Banca Comercial '!$BO248)</f>
        <v>228689706.02888516</v>
      </c>
      <c r="W248" s="11">
        <f>IF(I248="N/E","N/E",I248*100/'Banca Comercial '!$BO248)</f>
        <v>13161362.305251274</v>
      </c>
      <c r="X248" s="11">
        <f>IF(J248="N/E","N/E",J248*100/'Banca Comercial '!$BO248)</f>
        <v>93592633.874826193</v>
      </c>
      <c r="Y248" s="11">
        <f>IF(K248="N/E","N/E",K248*100/'Banca Comercial '!$BO248)</f>
        <v>158624898.6148954</v>
      </c>
      <c r="Z248" s="11">
        <f>IF(L248="N/E","N/E",L248*100/'Banca Comercial '!$BO248)</f>
        <v>452205097.62701255</v>
      </c>
      <c r="AA248" s="11">
        <f>IF(M248="N/E","N/E",M248*100/'Banca Comercial '!$BO248)</f>
        <v>262059256.18831474</v>
      </c>
    </row>
    <row r="249" spans="1:27" customFormat="1" hidden="1" x14ac:dyDescent="0.3">
      <c r="A249" s="31">
        <v>41609</v>
      </c>
      <c r="B249" s="11">
        <v>1013767178</v>
      </c>
      <c r="C249" s="11">
        <v>301553717</v>
      </c>
      <c r="D249" s="11">
        <v>301553717</v>
      </c>
      <c r="E249" s="11">
        <v>16163558</v>
      </c>
      <c r="F249" s="11">
        <v>11680616</v>
      </c>
      <c r="G249" s="11">
        <v>193547966</v>
      </c>
      <c r="H249" s="11">
        <v>182846147</v>
      </c>
      <c r="I249" s="11">
        <v>10701819</v>
      </c>
      <c r="J249" s="11">
        <v>80161577</v>
      </c>
      <c r="K249" s="11">
        <v>134489948</v>
      </c>
      <c r="L249" s="11">
        <v>367260954</v>
      </c>
      <c r="M249" s="11">
        <v>210462559</v>
      </c>
      <c r="N249" s="53"/>
      <c r="O249" s="31">
        <v>41609</v>
      </c>
      <c r="P249" s="11">
        <f>IF(B249="N/E","N/E",B249*100/'Banca Comercial '!$BO249)</f>
        <v>1300094694.1273456</v>
      </c>
      <c r="Q249" s="11">
        <f>IF(C249="N/E","N/E",C249*100/'Banca Comercial '!$BO249)</f>
        <v>386724285.39216238</v>
      </c>
      <c r="R249" s="11">
        <f>IF(D249="N/E","N/E",D249*100/'Banca Comercial '!$BO249)</f>
        <v>386724285.39216238</v>
      </c>
      <c r="S249" s="11">
        <f>IF(E249="N/E","N/E",E249*100/'Banca Comercial '!$BO249)</f>
        <v>20728779.201036245</v>
      </c>
      <c r="T249" s="11">
        <f>IF(F249="N/E","N/E",F249*100/'Banca Comercial '!$BO249)</f>
        <v>14979678.978854233</v>
      </c>
      <c r="U249" s="11">
        <f>IF(G249="N/E","N/E",G249*100/'Banca Comercial '!$BO249)</f>
        <v>248213484.43354306</v>
      </c>
      <c r="V249" s="11">
        <f>IF(H249="N/E","N/E",H249*100/'Banca Comercial '!$BO249)</f>
        <v>234489053.02429178</v>
      </c>
      <c r="W249" s="11">
        <f>IF(I249="N/E","N/E",I249*100/'Banca Comercial '!$BO249)</f>
        <v>13724431.409251262</v>
      </c>
      <c r="X249" s="11">
        <f>IF(J249="N/E","N/E",J249*100/'Banca Comercial '!$BO249)</f>
        <v>102802342.77872887</v>
      </c>
      <c r="Y249" s="11">
        <f>IF(K249="N/E","N/E",K249*100/'Banca Comercial '!$BO249)</f>
        <v>172475171.42270571</v>
      </c>
      <c r="Z249" s="11">
        <f>IF(L249="N/E","N/E",L249*100/'Banca Comercial '!$BO249)</f>
        <v>470989817.00860226</v>
      </c>
      <c r="AA249" s="11">
        <f>IF(M249="N/E","N/E",M249*100/'Banca Comercial '!$BO249)</f>
        <v>269905420.30387515</v>
      </c>
    </row>
    <row r="250" spans="1:27" customFormat="1" hidden="1" x14ac:dyDescent="0.3">
      <c r="A250" s="32">
        <v>41640</v>
      </c>
      <c r="B250" s="11">
        <v>1012505424</v>
      </c>
      <c r="C250" s="11">
        <v>296444087</v>
      </c>
      <c r="D250" s="11">
        <v>296444087</v>
      </c>
      <c r="E250" s="11">
        <v>16558097</v>
      </c>
      <c r="F250" s="11">
        <v>11675541</v>
      </c>
      <c r="G250" s="11">
        <v>192250859</v>
      </c>
      <c r="H250" s="11">
        <v>181668231</v>
      </c>
      <c r="I250" s="11">
        <v>10582628</v>
      </c>
      <c r="J250" s="11">
        <v>75959590</v>
      </c>
      <c r="K250" s="11">
        <v>134171831</v>
      </c>
      <c r="L250" s="11">
        <v>383773986</v>
      </c>
      <c r="M250" s="11">
        <v>198115520</v>
      </c>
      <c r="N250" s="53"/>
      <c r="O250" s="32">
        <v>41640</v>
      </c>
      <c r="P250" s="11">
        <f>IF(B250="N/E","N/E",B250*100/'Banca Comercial '!$BO250)</f>
        <v>1286969684.6613944</v>
      </c>
      <c r="Q250" s="11">
        <f>IF(C250="N/E","N/E",C250*100/'Banca Comercial '!$BO250)</f>
        <v>376802478.409365</v>
      </c>
      <c r="R250" s="11">
        <f>IF(D250="N/E","N/E",D250*100/'Banca Comercial '!$BO250)</f>
        <v>376802478.409365</v>
      </c>
      <c r="S250" s="11">
        <f>IF(E250="N/E","N/E",E250*100/'Banca Comercial '!$BO250)</f>
        <v>21046572.561059959</v>
      </c>
      <c r="T250" s="11">
        <f>IF(F250="N/E","N/E",F250*100/'Banca Comercial '!$BO250)</f>
        <v>14840480.814077279</v>
      </c>
      <c r="U250" s="11">
        <f>IF(G250="N/E","N/E",G250*100/'Banca Comercial '!$BO250)</f>
        <v>244365137.72504213</v>
      </c>
      <c r="V250" s="11">
        <f>IF(H250="N/E","N/E",H250*100/'Banca Comercial '!$BO250)</f>
        <v>230913830.60389742</v>
      </c>
      <c r="W250" s="11">
        <f>IF(I250="N/E","N/E",I250*100/'Banca Comercial '!$BO250)</f>
        <v>13451307.121144708</v>
      </c>
      <c r="X250" s="11">
        <f>IF(J250="N/E","N/E",J250*100/'Banca Comercial '!$BO250)</f>
        <v>96550287.309185609</v>
      </c>
      <c r="Y250" s="11">
        <f>IF(K250="N/E","N/E",K250*100/'Banca Comercial '!$BO250)</f>
        <v>170542374.33152938</v>
      </c>
      <c r="Z250" s="11">
        <f>IF(L250="N/E","N/E",L250*100/'Banca Comercial '!$BO250)</f>
        <v>487805273.96331888</v>
      </c>
      <c r="AA250" s="11">
        <f>IF(M250="N/E","N/E",M250*100/'Banca Comercial '!$BO250)</f>
        <v>251819557.95718104</v>
      </c>
    </row>
    <row r="251" spans="1:27" customFormat="1" hidden="1" x14ac:dyDescent="0.3">
      <c r="A251" s="33">
        <v>41671</v>
      </c>
      <c r="B251" s="11">
        <v>1000705586</v>
      </c>
      <c r="C251" s="11">
        <v>293598210</v>
      </c>
      <c r="D251" s="11">
        <v>293598210</v>
      </c>
      <c r="E251" s="11">
        <v>17158385</v>
      </c>
      <c r="F251" s="11">
        <v>11658321</v>
      </c>
      <c r="G251" s="11">
        <v>191923746</v>
      </c>
      <c r="H251" s="11">
        <v>181394465</v>
      </c>
      <c r="I251" s="11">
        <v>10529281</v>
      </c>
      <c r="J251" s="11">
        <v>72857758</v>
      </c>
      <c r="K251" s="11">
        <v>134165586</v>
      </c>
      <c r="L251" s="11">
        <v>373513994</v>
      </c>
      <c r="M251" s="11">
        <v>199427796</v>
      </c>
      <c r="N251" s="53"/>
      <c r="O251" s="33">
        <v>41671</v>
      </c>
      <c r="P251" s="11">
        <f>IF(B251="N/E","N/E",B251*100/'Banca Comercial '!$BO251)</f>
        <v>1268757177.3583272</v>
      </c>
      <c r="Q251" s="11">
        <f>IF(C251="N/E","N/E",C251*100/'Banca Comercial '!$BO251)</f>
        <v>372242187.32107425</v>
      </c>
      <c r="R251" s="11">
        <f>IF(D251="N/E","N/E",D251*100/'Banca Comercial '!$BO251)</f>
        <v>372242187.32107425</v>
      </c>
      <c r="S251" s="11">
        <f>IF(E251="N/E","N/E",E251*100/'Banca Comercial '!$BO251)</f>
        <v>21754474.468005478</v>
      </c>
      <c r="T251" s="11">
        <f>IF(F251="N/E","N/E",F251*100/'Banca Comercial '!$BO251)</f>
        <v>14781149.072847595</v>
      </c>
      <c r="U251" s="11">
        <f>IF(G251="N/E","N/E",G251*100/'Banca Comercial '!$BO251)</f>
        <v>243332937.92865521</v>
      </c>
      <c r="V251" s="11">
        <f>IF(H251="N/E","N/E",H251*100/'Banca Comercial '!$BO251)</f>
        <v>229983256.43584833</v>
      </c>
      <c r="W251" s="11">
        <f>IF(I251="N/E","N/E",I251*100/'Banca Comercial '!$BO251)</f>
        <v>13349681.492806882</v>
      </c>
      <c r="X251" s="11">
        <f>IF(J251="N/E","N/E",J251*100/'Banca Comercial '!$BO251)</f>
        <v>92373625.851565972</v>
      </c>
      <c r="Y251" s="11">
        <f>IF(K251="N/E","N/E",K251*100/'Banca Comercial '!$BO251)</f>
        <v>170103527.52441406</v>
      </c>
      <c r="Z251" s="11">
        <f>IF(L251="N/E","N/E",L251*100/'Banca Comercial '!$BO251)</f>
        <v>473564420.30620897</v>
      </c>
      <c r="AA251" s="11">
        <f>IF(M251="N/E","N/E",M251*100/'Banca Comercial '!$BO251)</f>
        <v>252847042.20662987</v>
      </c>
    </row>
    <row r="252" spans="1:27" customFormat="1" hidden="1" x14ac:dyDescent="0.3">
      <c r="A252" s="34">
        <v>41699</v>
      </c>
      <c r="B252" s="11">
        <v>983888547</v>
      </c>
      <c r="C252" s="11">
        <v>302048675</v>
      </c>
      <c r="D252" s="11">
        <v>302048675</v>
      </c>
      <c r="E252" s="11">
        <v>18025759</v>
      </c>
      <c r="F252" s="11">
        <v>11647749</v>
      </c>
      <c r="G252" s="11">
        <v>198676242</v>
      </c>
      <c r="H252" s="11">
        <v>188349846</v>
      </c>
      <c r="I252" s="11">
        <v>10326396</v>
      </c>
      <c r="J252" s="11">
        <v>73698925</v>
      </c>
      <c r="K252" s="11">
        <v>134256680</v>
      </c>
      <c r="L252" s="11">
        <v>346409771</v>
      </c>
      <c r="M252" s="11">
        <v>201173421</v>
      </c>
      <c r="N252" s="53"/>
      <c r="O252" s="34">
        <v>41699</v>
      </c>
      <c r="P252" s="11">
        <f>IF(B252="N/E","N/E",B252*100/'Banca Comercial '!$BO252)</f>
        <v>1244027344.7681437</v>
      </c>
      <c r="Q252" s="11">
        <f>IF(C252="N/E","N/E",C252*100/'Banca Comercial '!$BO252)</f>
        <v>381909935.1209197</v>
      </c>
      <c r="R252" s="11">
        <f>IF(D252="N/E","N/E",D252*100/'Banca Comercial '!$BO252)</f>
        <v>381909935.1209197</v>
      </c>
      <c r="S252" s="11">
        <f>IF(E252="N/E","N/E",E252*100/'Banca Comercial '!$BO252)</f>
        <v>22791745.238396872</v>
      </c>
      <c r="T252" s="11">
        <f>IF(F252="N/E","N/E",F252*100/'Banca Comercial '!$BO252)</f>
        <v>14727398.042367699</v>
      </c>
      <c r="U252" s="11">
        <f>IF(G252="N/E","N/E",G252*100/'Banca Comercial '!$BO252)</f>
        <v>251205970.9988403</v>
      </c>
      <c r="V252" s="11">
        <f>IF(H252="N/E","N/E",H252*100/'Banca Comercial '!$BO252)</f>
        <v>238149289.89804447</v>
      </c>
      <c r="W252" s="11">
        <f>IF(I252="N/E","N/E",I252*100/'Banca Comercial '!$BO252)</f>
        <v>13056681.100795839</v>
      </c>
      <c r="X252" s="11">
        <f>IF(J252="N/E","N/E",J252*100/'Banca Comercial '!$BO252)</f>
        <v>93184820.841314822</v>
      </c>
      <c r="Y252" s="11">
        <f>IF(K252="N/E","N/E",K252*100/'Banca Comercial '!$BO252)</f>
        <v>169753964.15279782</v>
      </c>
      <c r="Z252" s="11">
        <f>IF(L252="N/E","N/E",L252*100/'Banca Comercial '!$BO252)</f>
        <v>438000044.75392139</v>
      </c>
      <c r="AA252" s="11">
        <f>IF(M252="N/E","N/E",M252*100/'Banca Comercial '!$BO252)</f>
        <v>254363400.74050471</v>
      </c>
    </row>
    <row r="253" spans="1:27" customFormat="1" hidden="1" x14ac:dyDescent="0.3">
      <c r="A253" s="35">
        <v>41730</v>
      </c>
      <c r="B253" s="11">
        <v>989953623</v>
      </c>
      <c r="C253" s="11">
        <v>305827677</v>
      </c>
      <c r="D253" s="11">
        <v>305827677</v>
      </c>
      <c r="E253" s="11">
        <v>18727855</v>
      </c>
      <c r="F253" s="11">
        <v>11624447</v>
      </c>
      <c r="G253" s="11">
        <v>202323055</v>
      </c>
      <c r="H253" s="11">
        <v>191963252</v>
      </c>
      <c r="I253" s="11">
        <v>10359803</v>
      </c>
      <c r="J253" s="11">
        <v>73152320</v>
      </c>
      <c r="K253" s="11">
        <v>133949019</v>
      </c>
      <c r="L253" s="11">
        <v>350049475</v>
      </c>
      <c r="M253" s="11">
        <v>200127452</v>
      </c>
      <c r="N253" s="53"/>
      <c r="O253" s="35">
        <v>41730</v>
      </c>
      <c r="P253" s="11">
        <f>IF(B253="N/E","N/E",B253*100/'Banca Comercial '!$BO253)</f>
        <v>1254035573.2516382</v>
      </c>
      <c r="Q253" s="11">
        <f>IF(C253="N/E","N/E",C253*100/'Banca Comercial '!$BO253)</f>
        <v>387410861.81459618</v>
      </c>
      <c r="R253" s="11">
        <f>IF(D253="N/E","N/E",D253*100/'Banca Comercial '!$BO253)</f>
        <v>387410861.81459618</v>
      </c>
      <c r="S253" s="11">
        <f>IF(E253="N/E","N/E",E253*100/'Banca Comercial '!$BO253)</f>
        <v>23723733.955866896</v>
      </c>
      <c r="T253" s="11">
        <f>IF(F253="N/E","N/E",F253*100/'Banca Comercial '!$BO253)</f>
        <v>14725407.048061568</v>
      </c>
      <c r="U253" s="11">
        <f>IF(G253="N/E","N/E",G253*100/'Banca Comercial '!$BO253)</f>
        <v>256295145.91811106</v>
      </c>
      <c r="V253" s="11">
        <f>IF(H253="N/E","N/E",H253*100/'Banca Comercial '!$BO253)</f>
        <v>243171741.75852141</v>
      </c>
      <c r="W253" s="11">
        <f>IF(I253="N/E","N/E",I253*100/'Banca Comercial '!$BO253)</f>
        <v>13123404.159589646</v>
      </c>
      <c r="X253" s="11">
        <f>IF(J253="N/E","N/E",J253*100/'Banca Comercial '!$BO253)</f>
        <v>92666574.892556623</v>
      </c>
      <c r="Y253" s="11">
        <f>IF(K253="N/E","N/E",K253*100/'Banca Comercial '!$BO253)</f>
        <v>169681519.34139603</v>
      </c>
      <c r="Z253" s="11">
        <f>IF(L253="N/E","N/E",L253*100/'Banca Comercial '!$BO253)</f>
        <v>443429352.49610168</v>
      </c>
      <c r="AA253" s="11">
        <f>IF(M253="N/E","N/E",M253*100/'Banca Comercial '!$BO253)</f>
        <v>253513839.59954423</v>
      </c>
    </row>
    <row r="254" spans="1:27" customFormat="1" hidden="1" x14ac:dyDescent="0.3">
      <c r="A254" s="36">
        <v>41760</v>
      </c>
      <c r="B254" s="11">
        <v>1006788044</v>
      </c>
      <c r="C254" s="11">
        <v>306766260</v>
      </c>
      <c r="D254" s="11">
        <v>306766260</v>
      </c>
      <c r="E254" s="11">
        <v>19263830</v>
      </c>
      <c r="F254" s="11">
        <v>11598077</v>
      </c>
      <c r="G254" s="11">
        <v>203028374</v>
      </c>
      <c r="H254" s="11">
        <v>192657807</v>
      </c>
      <c r="I254" s="11">
        <v>10370567</v>
      </c>
      <c r="J254" s="11">
        <v>72875979</v>
      </c>
      <c r="K254" s="11">
        <v>134678875</v>
      </c>
      <c r="L254" s="11">
        <v>366604315</v>
      </c>
      <c r="M254" s="11">
        <v>198738594</v>
      </c>
      <c r="N254" s="53"/>
      <c r="O254" s="36">
        <v>41760</v>
      </c>
      <c r="P254" s="11">
        <f>IF(B254="N/E","N/E",B254*100/'Banca Comercial '!$BO254)</f>
        <v>1279452283.2441945</v>
      </c>
      <c r="Q254" s="11">
        <f>IF(C254="N/E","N/E",C254*100/'Banca Comercial '!$BO254)</f>
        <v>389846496.60706764</v>
      </c>
      <c r="R254" s="11">
        <f>IF(D254="N/E","N/E",D254*100/'Banca Comercial '!$BO254)</f>
        <v>389846496.60706764</v>
      </c>
      <c r="S254" s="11">
        <f>IF(E254="N/E","N/E",E254*100/'Banca Comercial '!$BO254)</f>
        <v>24480973.35324337</v>
      </c>
      <c r="T254" s="11">
        <f>IF(F254="N/E","N/E",F254*100/'Banca Comercial '!$BO254)</f>
        <v>14739136.193885889</v>
      </c>
      <c r="U254" s="11">
        <f>IF(G254="N/E","N/E",G254*100/'Banca Comercial '!$BO254)</f>
        <v>258013708.273294</v>
      </c>
      <c r="V254" s="11">
        <f>IF(H254="N/E","N/E",H254*100/'Banca Comercial '!$BO254)</f>
        <v>244834523.53251165</v>
      </c>
      <c r="W254" s="11">
        <f>IF(I254="N/E","N/E",I254*100/'Banca Comercial '!$BO254)</f>
        <v>13179184.740782339</v>
      </c>
      <c r="X254" s="11">
        <f>IF(J254="N/E","N/E",J254*100/'Banca Comercial '!$BO254)</f>
        <v>92612678.786644369</v>
      </c>
      <c r="Y254" s="11">
        <f>IF(K254="N/E","N/E",K254*100/'Banca Comercial '!$BO254)</f>
        <v>171153397.33167261</v>
      </c>
      <c r="Z254" s="11">
        <f>IF(L254="N/E","N/E",L254*100/'Banca Comercial '!$BO254)</f>
        <v>465890244.39579451</v>
      </c>
      <c r="AA254" s="11">
        <f>IF(M254="N/E","N/E",M254*100/'Banca Comercial '!$BO254)</f>
        <v>252562144.90965986</v>
      </c>
    </row>
    <row r="255" spans="1:27" customFormat="1" hidden="1" x14ac:dyDescent="0.3">
      <c r="A255" s="37">
        <v>41791</v>
      </c>
      <c r="B255" s="11">
        <v>1018103064</v>
      </c>
      <c r="C255" s="11">
        <v>309975003</v>
      </c>
      <c r="D255" s="11">
        <v>309975003</v>
      </c>
      <c r="E255" s="11">
        <v>19604443</v>
      </c>
      <c r="F255" s="11">
        <v>11599527</v>
      </c>
      <c r="G255" s="11">
        <v>205113332</v>
      </c>
      <c r="H255" s="11">
        <v>194778363</v>
      </c>
      <c r="I255" s="11">
        <v>10334969</v>
      </c>
      <c r="J255" s="11">
        <v>73657701</v>
      </c>
      <c r="K255" s="11">
        <v>136368860</v>
      </c>
      <c r="L255" s="11">
        <v>373780145</v>
      </c>
      <c r="M255" s="11">
        <v>197979056</v>
      </c>
      <c r="N255" s="53"/>
      <c r="O255" s="37">
        <v>41791</v>
      </c>
      <c r="P255" s="11">
        <f>IF(B255="N/E","N/E",B255*100/'Banca Comercial '!$BO255)</f>
        <v>1291593481.150532</v>
      </c>
      <c r="Q255" s="11">
        <f>IF(C255="N/E","N/E",C255*100/'Banca Comercial '!$BO255)</f>
        <v>393242793.73194832</v>
      </c>
      <c r="R255" s="11">
        <f>IF(D255="N/E","N/E",D255*100/'Banca Comercial '!$BO255)</f>
        <v>393242793.73194832</v>
      </c>
      <c r="S255" s="11">
        <f>IF(E255="N/E","N/E",E255*100/'Banca Comercial '!$BO255)</f>
        <v>24870734.285882846</v>
      </c>
      <c r="T255" s="11">
        <f>IF(F255="N/E","N/E",F255*100/'Banca Comercial '!$BO255)</f>
        <v>14715478.213735722</v>
      </c>
      <c r="U255" s="11">
        <f>IF(G255="N/E","N/E",G255*100/'Banca Comercial '!$BO255)</f>
        <v>260212400.76364684</v>
      </c>
      <c r="V255" s="11">
        <f>IF(H255="N/E","N/E",H255*100/'Banca Comercial '!$BO255)</f>
        <v>247101175.52496824</v>
      </c>
      <c r="W255" s="11">
        <f>IF(I255="N/E","N/E",I255*100/'Banca Comercial '!$BO255)</f>
        <v>13111225.238678617</v>
      </c>
      <c r="X255" s="11">
        <f>IF(J255="N/E","N/E",J255*100/'Banca Comercial '!$BO255)</f>
        <v>93444180.4686829</v>
      </c>
      <c r="Y255" s="11">
        <f>IF(K255="N/E","N/E",K255*100/'Banca Comercial '!$BO255)</f>
        <v>173001277.41087863</v>
      </c>
      <c r="Z255" s="11">
        <f>IF(L255="N/E","N/E",L255*100/'Banca Comercial '!$BO255)</f>
        <v>474187747.52405673</v>
      </c>
      <c r="AA255" s="11">
        <f>IF(M255="N/E","N/E",M255*100/'Banca Comercial '!$BO255)</f>
        <v>251161662.48364821</v>
      </c>
    </row>
    <row r="256" spans="1:27" customFormat="1" hidden="1" x14ac:dyDescent="0.3">
      <c r="A256" s="38">
        <v>41821</v>
      </c>
      <c r="B256" s="11">
        <v>1028296622</v>
      </c>
      <c r="C256" s="11">
        <v>313064966</v>
      </c>
      <c r="D256" s="11">
        <v>313064966</v>
      </c>
      <c r="E256" s="11">
        <v>19906817</v>
      </c>
      <c r="F256" s="11">
        <v>11900816</v>
      </c>
      <c r="G256" s="11">
        <v>211891851</v>
      </c>
      <c r="H256" s="11">
        <v>201986694</v>
      </c>
      <c r="I256" s="11">
        <v>9905157</v>
      </c>
      <c r="J256" s="11">
        <v>69365482</v>
      </c>
      <c r="K256" s="11">
        <v>136899632</v>
      </c>
      <c r="L256" s="11">
        <v>374985132</v>
      </c>
      <c r="M256" s="11">
        <v>203346892</v>
      </c>
      <c r="N256" s="53"/>
      <c r="O256" s="38">
        <v>41821</v>
      </c>
      <c r="P256" s="11">
        <f>IF(B256="N/E","N/E",B256*100/'Banca Comercial '!$BO256)</f>
        <v>1300947529.1798704</v>
      </c>
      <c r="Q256" s="11">
        <f>IF(C256="N/E","N/E",C256*100/'Banca Comercial '!$BO256)</f>
        <v>396073550.4492206</v>
      </c>
      <c r="R256" s="11">
        <f>IF(D256="N/E","N/E",D256*100/'Banca Comercial '!$BO256)</f>
        <v>396073550.4492206</v>
      </c>
      <c r="S256" s="11">
        <f>IF(E256="N/E","N/E",E256*100/'Banca Comercial '!$BO256)</f>
        <v>25185071.929552481</v>
      </c>
      <c r="T256" s="11">
        <f>IF(F256="N/E","N/E",F256*100/'Banca Comercial '!$BO256)</f>
        <v>15056294.885333454</v>
      </c>
      <c r="U256" s="11">
        <f>IF(G256="N/E","N/E",G256*100/'Banca Comercial '!$BO256)</f>
        <v>268074575.09259352</v>
      </c>
      <c r="V256" s="11">
        <f>IF(H256="N/E","N/E",H256*100/'Banca Comercial '!$BO256)</f>
        <v>255543084.42190969</v>
      </c>
      <c r="W256" s="11">
        <f>IF(I256="N/E","N/E",I256*100/'Banca Comercial '!$BO256)</f>
        <v>12531490.670683831</v>
      </c>
      <c r="X256" s="11">
        <f>IF(J256="N/E","N/E",J256*100/'Banca Comercial '!$BO256)</f>
        <v>87757608.541741148</v>
      </c>
      <c r="Y256" s="11">
        <f>IF(K256="N/E","N/E",K256*100/'Banca Comercial '!$BO256)</f>
        <v>173198310.86251834</v>
      </c>
      <c r="Z256" s="11">
        <f>IF(L256="N/E","N/E",L256*100/'Banca Comercial '!$BO256)</f>
        <v>474411731.51552719</v>
      </c>
      <c r="AA256" s="11">
        <f>IF(M256="N/E","N/E",M256*100/'Banca Comercial '!$BO256)</f>
        <v>257263936.35260424</v>
      </c>
    </row>
    <row r="257" spans="1:27" customFormat="1" hidden="1" x14ac:dyDescent="0.3">
      <c r="A257" s="39">
        <v>41852</v>
      </c>
      <c r="B257" s="11">
        <v>1036671109</v>
      </c>
      <c r="C257" s="11">
        <v>321664013</v>
      </c>
      <c r="D257" s="11">
        <v>321664013</v>
      </c>
      <c r="E257" s="11">
        <v>20603366</v>
      </c>
      <c r="F257" s="11">
        <v>11999941</v>
      </c>
      <c r="G257" s="11">
        <v>214544432</v>
      </c>
      <c r="H257" s="11">
        <v>204547421</v>
      </c>
      <c r="I257" s="11">
        <v>9997011</v>
      </c>
      <c r="J257" s="11">
        <v>74516274</v>
      </c>
      <c r="K257" s="11">
        <v>136945921</v>
      </c>
      <c r="L257" s="11">
        <v>378871648</v>
      </c>
      <c r="M257" s="11">
        <v>199189527</v>
      </c>
      <c r="N257" s="53"/>
      <c r="O257" s="39">
        <v>41852</v>
      </c>
      <c r="P257" s="11">
        <f>IF(B257="N/E","N/E",B257*100/'Banca Comercial '!$BO257)</f>
        <v>1306848427.3593633</v>
      </c>
      <c r="Q257" s="11">
        <f>IF(C257="N/E","N/E",C257*100/'Banca Comercial '!$BO257)</f>
        <v>405496117.21373028</v>
      </c>
      <c r="R257" s="11">
        <f>IF(D257="N/E","N/E",D257*100/'Banca Comercial '!$BO257)</f>
        <v>405496117.21373028</v>
      </c>
      <c r="S257" s="11">
        <f>IF(E257="N/E","N/E",E257*100/'Banca Comercial '!$BO257)</f>
        <v>25973017.113771398</v>
      </c>
      <c r="T257" s="11">
        <f>IF(F257="N/E","N/E",F257*100/'Banca Comercial '!$BO257)</f>
        <v>15127366.710723242</v>
      </c>
      <c r="U257" s="11">
        <f>IF(G257="N/E","N/E",G257*100/'Banca Comercial '!$BO257)</f>
        <v>270459021.30750692</v>
      </c>
      <c r="V257" s="11">
        <f>IF(H257="N/E","N/E",H257*100/'Banca Comercial '!$BO257)</f>
        <v>257856588.39486727</v>
      </c>
      <c r="W257" s="11">
        <f>IF(I257="N/E","N/E",I257*100/'Banca Comercial '!$BO257)</f>
        <v>12602432.912639659</v>
      </c>
      <c r="X257" s="11">
        <f>IF(J257="N/E","N/E",J257*100/'Banca Comercial '!$BO257)</f>
        <v>93936712.081728727</v>
      </c>
      <c r="Y257" s="11">
        <f>IF(K257="N/E","N/E",K257*100/'Banca Comercial '!$BO257)</f>
        <v>172636779.33955967</v>
      </c>
      <c r="Z257" s="11">
        <f>IF(L257="N/E","N/E",L257*100/'Banca Comercial '!$BO257)</f>
        <v>477613211.23095971</v>
      </c>
      <c r="AA257" s="11">
        <f>IF(M257="N/E","N/E",M257*100/'Banca Comercial '!$BO257)</f>
        <v>251102319.57511359</v>
      </c>
    </row>
    <row r="258" spans="1:27" customFormat="1" hidden="1" x14ac:dyDescent="0.3">
      <c r="A258" s="40">
        <v>41883</v>
      </c>
      <c r="B258" s="11">
        <v>1064334762</v>
      </c>
      <c r="C258" s="11">
        <v>326434239</v>
      </c>
      <c r="D258" s="11">
        <v>326434239</v>
      </c>
      <c r="E258" s="11">
        <v>20540964</v>
      </c>
      <c r="F258" s="11">
        <v>11993755</v>
      </c>
      <c r="G258" s="11">
        <v>214200297</v>
      </c>
      <c r="H258" s="11">
        <v>208183363</v>
      </c>
      <c r="I258" s="11">
        <v>6016934</v>
      </c>
      <c r="J258" s="11">
        <v>79699223</v>
      </c>
      <c r="K258" s="11">
        <v>136711569</v>
      </c>
      <c r="L258" s="11">
        <v>402494988</v>
      </c>
      <c r="M258" s="11">
        <v>198693966</v>
      </c>
      <c r="N258" s="53"/>
      <c r="O258" s="40">
        <v>41883</v>
      </c>
      <c r="P258" s="11">
        <f>IF(B258="N/E","N/E",B258*100/'Banca Comercial '!$BO258)</f>
        <v>1335822109.7030549</v>
      </c>
      <c r="Q258" s="11">
        <f>IF(C258="N/E","N/E",C258*100/'Banca Comercial '!$BO258)</f>
        <v>409700114.46482408</v>
      </c>
      <c r="R258" s="11">
        <f>IF(D258="N/E","N/E",D258*100/'Banca Comercial '!$BO258)</f>
        <v>409700114.46482408</v>
      </c>
      <c r="S258" s="11">
        <f>IF(E258="N/E","N/E",E258*100/'Banca Comercial '!$BO258)</f>
        <v>25780492.045804761</v>
      </c>
      <c r="T258" s="11">
        <f>IF(F258="N/E","N/E",F258*100/'Banca Comercial '!$BO258)</f>
        <v>15053086.377875501</v>
      </c>
      <c r="U258" s="11">
        <f>IF(G258="N/E","N/E",G258*100/'Banca Comercial '!$BO258)</f>
        <v>268837872.11824709</v>
      </c>
      <c r="V258" s="11">
        <f>IF(H258="N/E","N/E",H258*100/'Banca Comercial '!$BO258)</f>
        <v>261286156.47690076</v>
      </c>
      <c r="W258" s="11">
        <f>IF(I258="N/E","N/E",I258*100/'Banca Comercial '!$BO258)</f>
        <v>7551715.6413463466</v>
      </c>
      <c r="X258" s="11">
        <f>IF(J258="N/E","N/E",J258*100/'Banca Comercial '!$BO258)</f>
        <v>100028663.9228967</v>
      </c>
      <c r="Y258" s="11">
        <f>IF(K258="N/E","N/E",K258*100/'Banca Comercial '!$BO258)</f>
        <v>171583549.68997505</v>
      </c>
      <c r="Z258" s="11">
        <f>IF(L258="N/E","N/E",L258*100/'Banca Comercial '!$BO258)</f>
        <v>505162213.25397789</v>
      </c>
      <c r="AA258" s="11">
        <f>IF(M258="N/E","N/E",M258*100/'Banca Comercial '!$BO258)</f>
        <v>249376232.294278</v>
      </c>
    </row>
    <row r="259" spans="1:27" customFormat="1" hidden="1" x14ac:dyDescent="0.3">
      <c r="A259" s="41">
        <v>41913</v>
      </c>
      <c r="B259" s="11">
        <v>1085063411</v>
      </c>
      <c r="C259" s="11">
        <v>334767984</v>
      </c>
      <c r="D259" s="11">
        <v>334767984</v>
      </c>
      <c r="E259" s="11">
        <v>20864772</v>
      </c>
      <c r="F259" s="11">
        <v>12026709</v>
      </c>
      <c r="G259" s="11">
        <v>217465685</v>
      </c>
      <c r="H259" s="11">
        <v>211526118</v>
      </c>
      <c r="I259" s="11">
        <v>5939567</v>
      </c>
      <c r="J259" s="11">
        <v>84410818</v>
      </c>
      <c r="K259" s="11">
        <v>137731720</v>
      </c>
      <c r="L259" s="11">
        <v>418716130</v>
      </c>
      <c r="M259" s="11">
        <v>193847577</v>
      </c>
      <c r="N259" s="53"/>
      <c r="O259" s="41">
        <v>41913</v>
      </c>
      <c r="P259" s="11">
        <f>IF(B259="N/E","N/E",B259*100/'Banca Comercial '!$BO259)</f>
        <v>1354349584.8782938</v>
      </c>
      <c r="Q259" s="11">
        <f>IF(C259="N/E","N/E",C259*100/'Banca Comercial '!$BO259)</f>
        <v>417849201.7743867</v>
      </c>
      <c r="R259" s="11">
        <f>IF(D259="N/E","N/E",D259*100/'Banca Comercial '!$BO259)</f>
        <v>417849201.7743867</v>
      </c>
      <c r="S259" s="11">
        <f>IF(E259="N/E","N/E",E259*100/'Banca Comercial '!$BO259)</f>
        <v>26042897.595023822</v>
      </c>
      <c r="T259" s="11">
        <f>IF(F259="N/E","N/E",F259*100/'Banca Comercial '!$BO259)</f>
        <v>15011443.733588431</v>
      </c>
      <c r="U259" s="11">
        <f>IF(G259="N/E","N/E",G259*100/'Banca Comercial '!$BO259)</f>
        <v>271435343.98011672</v>
      </c>
      <c r="V259" s="11">
        <f>IF(H259="N/E","N/E",H259*100/'Banca Comercial '!$BO259)</f>
        <v>264021721.86434272</v>
      </c>
      <c r="W259" s="11">
        <f>IF(I259="N/E","N/E",I259*100/'Banca Comercial '!$BO259)</f>
        <v>7413622.1157740364</v>
      </c>
      <c r="X259" s="11">
        <f>IF(J259="N/E","N/E",J259*100/'Banca Comercial '!$BO259)</f>
        <v>105359516.4656577</v>
      </c>
      <c r="Y259" s="11">
        <f>IF(K259="N/E","N/E",K259*100/'Banca Comercial '!$BO259)</f>
        <v>171913360.929441</v>
      </c>
      <c r="Z259" s="11">
        <f>IF(L259="N/E","N/E",L259*100/'Banca Comercial '!$BO259)</f>
        <v>522631222.37686962</v>
      </c>
      <c r="AA259" s="11">
        <f>IF(M259="N/E","N/E",M259*100/'Banca Comercial '!$BO259)</f>
        <v>241955799.79759642</v>
      </c>
    </row>
    <row r="260" spans="1:27" customFormat="1" hidden="1" x14ac:dyDescent="0.3">
      <c r="A260" s="42">
        <v>41944</v>
      </c>
      <c r="B260" s="11">
        <v>1116760824</v>
      </c>
      <c r="C260" s="11">
        <v>341638903</v>
      </c>
      <c r="D260" s="11">
        <v>341638903</v>
      </c>
      <c r="E260" s="11">
        <v>21515640</v>
      </c>
      <c r="F260" s="11">
        <v>12101164</v>
      </c>
      <c r="G260" s="11">
        <v>222510069</v>
      </c>
      <c r="H260" s="11">
        <v>216720875</v>
      </c>
      <c r="I260" s="11">
        <v>5789194</v>
      </c>
      <c r="J260" s="11">
        <v>85512030</v>
      </c>
      <c r="K260" s="11">
        <v>137798254</v>
      </c>
      <c r="L260" s="11">
        <v>440873304</v>
      </c>
      <c r="M260" s="11">
        <v>196450363</v>
      </c>
      <c r="N260" s="53"/>
      <c r="O260" s="42">
        <v>41944</v>
      </c>
      <c r="P260" s="11">
        <f>IF(B260="N/E","N/E",B260*100/'Banca Comercial '!$BO260)</f>
        <v>1382761540.4474432</v>
      </c>
      <c r="Q260" s="11">
        <f>IF(C260="N/E","N/E",C260*100/'Banca Comercial '!$BO260)</f>
        <v>423013706.81772292</v>
      </c>
      <c r="R260" s="11">
        <f>IF(D260="N/E","N/E",D260*100/'Banca Comercial '!$BO260)</f>
        <v>423013706.81772292</v>
      </c>
      <c r="S260" s="11">
        <f>IF(E260="N/E","N/E",E260*100/'Banca Comercial '!$BO260)</f>
        <v>26640439.806574579</v>
      </c>
      <c r="T260" s="11">
        <f>IF(F260="N/E","N/E",F260*100/'Banca Comercial '!$BO260)</f>
        <v>14983534.35600741</v>
      </c>
      <c r="U260" s="11">
        <f>IF(G260="N/E","N/E",G260*100/'Banca Comercial '!$BO260)</f>
        <v>275509633.90125769</v>
      </c>
      <c r="V260" s="11">
        <f>IF(H260="N/E","N/E",H260*100/'Banca Comercial '!$BO260)</f>
        <v>268341514.60359409</v>
      </c>
      <c r="W260" s="11">
        <f>IF(I260="N/E","N/E",I260*100/'Banca Comercial '!$BO260)</f>
        <v>7168119.2976635937</v>
      </c>
      <c r="X260" s="11">
        <f>IF(J260="N/E","N/E",J260*100/'Banca Comercial '!$BO260)</f>
        <v>105880098.7538832</v>
      </c>
      <c r="Y260" s="11">
        <f>IF(K260="N/E","N/E",K260*100/'Banca Comercial '!$BO260)</f>
        <v>170620352.96826285</v>
      </c>
      <c r="Z260" s="11">
        <f>IF(L260="N/E","N/E",L260*100/'Banca Comercial '!$BO260)</f>
        <v>545884701.43289506</v>
      </c>
      <c r="AA260" s="11">
        <f>IF(M260="N/E","N/E",M260*100/'Banca Comercial '!$BO260)</f>
        <v>243242779.22856238</v>
      </c>
    </row>
    <row r="261" spans="1:27" customFormat="1" hidden="1" x14ac:dyDescent="0.3">
      <c r="A261" s="31">
        <v>41974</v>
      </c>
      <c r="B261" s="11">
        <v>1172948796</v>
      </c>
      <c r="C261" s="11">
        <v>357174062</v>
      </c>
      <c r="D261" s="11">
        <v>357174062</v>
      </c>
      <c r="E261" s="11">
        <v>21657612</v>
      </c>
      <c r="F261" s="11">
        <v>12067562</v>
      </c>
      <c r="G261" s="11">
        <v>235390893</v>
      </c>
      <c r="H261" s="11">
        <v>229734547</v>
      </c>
      <c r="I261" s="11">
        <v>5656346</v>
      </c>
      <c r="J261" s="11">
        <v>88057995</v>
      </c>
      <c r="K261" s="11">
        <v>142567554</v>
      </c>
      <c r="L261" s="11">
        <v>471272072</v>
      </c>
      <c r="M261" s="11">
        <v>201935108</v>
      </c>
      <c r="N261" s="53"/>
      <c r="O261" s="31">
        <v>41974</v>
      </c>
      <c r="P261" s="11">
        <f>IF(B261="N/E","N/E",B261*100/'Banca Comercial '!$BO261)</f>
        <v>1445250115.017741</v>
      </c>
      <c r="Q261" s="11">
        <f>IF(C261="N/E","N/E",C261*100/'Banca Comercial '!$BO261)</f>
        <v>440092402.96526444</v>
      </c>
      <c r="R261" s="11">
        <f>IF(D261="N/E","N/E",D261*100/'Banca Comercial '!$BO261)</f>
        <v>440092402.96526444</v>
      </c>
      <c r="S261" s="11">
        <f>IF(E261="N/E","N/E",E261*100/'Banca Comercial '!$BO261)</f>
        <v>26685449.817376006</v>
      </c>
      <c r="T261" s="11">
        <f>IF(F261="N/E","N/E",F261*100/'Banca Comercial '!$BO261)</f>
        <v>14869059.440582536</v>
      </c>
      <c r="U261" s="11">
        <f>IF(G261="N/E","N/E",G261*100/'Banca Comercial '!$BO261)</f>
        <v>290037140.87309468</v>
      </c>
      <c r="V261" s="11">
        <f>IF(H261="N/E","N/E",H261*100/'Banca Comercial '!$BO261)</f>
        <v>283067668.09222132</v>
      </c>
      <c r="W261" s="11">
        <f>IF(I261="N/E","N/E",I261*100/'Banca Comercial '!$BO261)</f>
        <v>6969472.7808733257</v>
      </c>
      <c r="X261" s="11">
        <f>IF(J261="N/E","N/E",J261*100/'Banca Comercial '!$BO261)</f>
        <v>108500752.83421125</v>
      </c>
      <c r="Y261" s="11">
        <f>IF(K261="N/E","N/E",K261*100/'Banca Comercial '!$BO261)</f>
        <v>175664764.32641992</v>
      </c>
      <c r="Z261" s="11">
        <f>IF(L261="N/E","N/E",L261*100/'Banca Comercial '!$BO261)</f>
        <v>580678388.16610122</v>
      </c>
      <c r="AA261" s="11">
        <f>IF(M261="N/E","N/E",M261*100/'Banca Comercial '!$BO261)</f>
        <v>248814559.55995539</v>
      </c>
    </row>
    <row r="262" spans="1:27" customFormat="1" hidden="1" x14ac:dyDescent="0.3">
      <c r="A262" s="32">
        <v>42005</v>
      </c>
      <c r="B262" s="11">
        <v>1161637941</v>
      </c>
      <c r="C262" s="11">
        <v>353176826</v>
      </c>
      <c r="D262" s="11">
        <v>353176826</v>
      </c>
      <c r="E262" s="11">
        <v>21805790</v>
      </c>
      <c r="F262" s="11">
        <v>12064503</v>
      </c>
      <c r="G262" s="11">
        <v>234977107</v>
      </c>
      <c r="H262" s="11">
        <v>229437131</v>
      </c>
      <c r="I262" s="11">
        <v>5539976</v>
      </c>
      <c r="J262" s="11">
        <v>84329426</v>
      </c>
      <c r="K262" s="11">
        <v>142702978</v>
      </c>
      <c r="L262" s="11">
        <v>454677631</v>
      </c>
      <c r="M262" s="11">
        <v>211080506</v>
      </c>
      <c r="N262" s="53"/>
      <c r="O262" s="32">
        <v>42005</v>
      </c>
      <c r="P262" s="11">
        <f>IF(B262="N/E","N/E",B262*100/'Banca Comercial '!$BO262)</f>
        <v>1432609533.2665372</v>
      </c>
      <c r="Q262" s="11">
        <f>IF(C262="N/E","N/E",C262*100/'Banca Comercial '!$BO262)</f>
        <v>435561262.24738818</v>
      </c>
      <c r="R262" s="11">
        <f>IF(D262="N/E","N/E",D262*100/'Banca Comercial '!$BO262)</f>
        <v>435561262.24738818</v>
      </c>
      <c r="S262" s="11">
        <f>IF(E262="N/E","N/E",E262*100/'Banca Comercial '!$BO262)</f>
        <v>26892357.361809108</v>
      </c>
      <c r="T262" s="11">
        <f>IF(F262="N/E","N/E",F262*100/'Banca Comercial '!$BO262)</f>
        <v>14878751.288929136</v>
      </c>
      <c r="U262" s="11">
        <f>IF(G262="N/E","N/E",G262*100/'Banca Comercial '!$BO262)</f>
        <v>289789470.28693098</v>
      </c>
      <c r="V262" s="11">
        <f>IF(H262="N/E","N/E",H262*100/'Banca Comercial '!$BO262)</f>
        <v>282957201.68451643</v>
      </c>
      <c r="W262" s="11">
        <f>IF(I262="N/E","N/E",I262*100/'Banca Comercial '!$BO262)</f>
        <v>6832268.6024145782</v>
      </c>
      <c r="X262" s="11">
        <f>IF(J262="N/E","N/E",J262*100/'Banca Comercial '!$BO262)</f>
        <v>104000683.30971895</v>
      </c>
      <c r="Y262" s="11">
        <f>IF(K262="N/E","N/E",K262*100/'Banca Comercial '!$BO262)</f>
        <v>175990848.34671816</v>
      </c>
      <c r="Z262" s="11">
        <f>IF(L262="N/E","N/E",L262*100/'Banca Comercial '!$BO262)</f>
        <v>560738837.58730018</v>
      </c>
      <c r="AA262" s="11">
        <f>IF(M262="N/E","N/E",M262*100/'Banca Comercial '!$BO262)</f>
        <v>260318585.08513069</v>
      </c>
    </row>
    <row r="263" spans="1:27" customFormat="1" hidden="1" x14ac:dyDescent="0.3">
      <c r="A263" s="33">
        <v>42036</v>
      </c>
      <c r="B263" s="11">
        <v>1161531442</v>
      </c>
      <c r="C263" s="11">
        <v>358609280</v>
      </c>
      <c r="D263" s="11">
        <v>358609280</v>
      </c>
      <c r="E263" s="11">
        <v>22483235</v>
      </c>
      <c r="F263" s="11">
        <v>12105847</v>
      </c>
      <c r="G263" s="11">
        <v>239970937</v>
      </c>
      <c r="H263" s="11">
        <v>234178429</v>
      </c>
      <c r="I263" s="11">
        <v>5792508</v>
      </c>
      <c r="J263" s="11">
        <v>84049261</v>
      </c>
      <c r="K263" s="11">
        <v>142435924</v>
      </c>
      <c r="L263" s="11">
        <v>444627515</v>
      </c>
      <c r="M263" s="11">
        <v>215858723</v>
      </c>
      <c r="N263" s="53"/>
      <c r="O263" s="33">
        <v>42036</v>
      </c>
      <c r="P263" s="11">
        <f>IF(B263="N/E","N/E",B263*100/'Banca Comercial '!$BO263)</f>
        <v>1429765497.4788592</v>
      </c>
      <c r="Q263" s="11">
        <f>IF(C263="N/E","N/E",C263*100/'Banca Comercial '!$BO263)</f>
        <v>441423414.88138169</v>
      </c>
      <c r="R263" s="11">
        <f>IF(D263="N/E","N/E",D263*100/'Banca Comercial '!$BO263)</f>
        <v>441423414.88138169</v>
      </c>
      <c r="S263" s="11">
        <f>IF(E263="N/E","N/E",E263*100/'Banca Comercial '!$BO263)</f>
        <v>27675319.420848791</v>
      </c>
      <c r="T263" s="11">
        <f>IF(F263="N/E","N/E",F263*100/'Banca Comercial '!$BO263)</f>
        <v>14901466.919014281</v>
      </c>
      <c r="U263" s="11">
        <f>IF(G263="N/E","N/E",G263*100/'Banca Comercial '!$BO263)</f>
        <v>295387755.95217419</v>
      </c>
      <c r="V263" s="11">
        <f>IF(H263="N/E","N/E",H263*100/'Banca Comercial '!$BO263)</f>
        <v>288257576.10270762</v>
      </c>
      <c r="W263" s="11">
        <f>IF(I263="N/E","N/E",I263*100/'Banca Comercial '!$BO263)</f>
        <v>7130179.8494665902</v>
      </c>
      <c r="X263" s="11">
        <f>IF(J263="N/E","N/E",J263*100/'Banca Comercial '!$BO263)</f>
        <v>103458872.58934441</v>
      </c>
      <c r="Y263" s="11">
        <f>IF(K263="N/E","N/E",K263*100/'Banca Comercial '!$BO263)</f>
        <v>175328848.08185932</v>
      </c>
      <c r="Z263" s="11">
        <f>IF(L263="N/E","N/E",L263*100/'Banca Comercial '!$BO263)</f>
        <v>547305959.34807587</v>
      </c>
      <c r="AA263" s="11">
        <f>IF(M263="N/E","N/E",M263*100/'Banca Comercial '!$BO263)</f>
        <v>265707275.16754237</v>
      </c>
    </row>
    <row r="264" spans="1:27" customFormat="1" hidden="1" x14ac:dyDescent="0.3">
      <c r="A264" s="34">
        <v>42064</v>
      </c>
      <c r="B264" s="11">
        <v>1164139411</v>
      </c>
      <c r="C264" s="11">
        <v>360817717</v>
      </c>
      <c r="D264" s="11">
        <v>360817717</v>
      </c>
      <c r="E264" s="11">
        <v>22849966</v>
      </c>
      <c r="F264" s="11">
        <v>12590447</v>
      </c>
      <c r="G264" s="11">
        <v>240585465</v>
      </c>
      <c r="H264" s="11">
        <v>235208620</v>
      </c>
      <c r="I264" s="11">
        <v>5376845</v>
      </c>
      <c r="J264" s="11">
        <v>84791839</v>
      </c>
      <c r="K264" s="11">
        <v>141982209</v>
      </c>
      <c r="L264" s="11">
        <v>435592301</v>
      </c>
      <c r="M264" s="11">
        <v>225747184</v>
      </c>
      <c r="N264" s="53"/>
      <c r="O264" s="34">
        <v>42064</v>
      </c>
      <c r="P264" s="11">
        <f>IF(B264="N/E","N/E",B264*100/'Banca Comercial '!$BO264)</f>
        <v>1427165053.593365</v>
      </c>
      <c r="Q264" s="11">
        <f>IF(C264="N/E","N/E",C264*100/'Banca Comercial '!$BO264)</f>
        <v>442340867.04220396</v>
      </c>
      <c r="R264" s="11">
        <f>IF(D264="N/E","N/E",D264*100/'Banca Comercial '!$BO264)</f>
        <v>442340867.04220396</v>
      </c>
      <c r="S264" s="11">
        <f>IF(E264="N/E","N/E",E264*100/'Banca Comercial '!$BO264)</f>
        <v>28012687.005402453</v>
      </c>
      <c r="T264" s="11">
        <f>IF(F264="N/E","N/E",F264*100/'Banca Comercial '!$BO264)</f>
        <v>15435132.422915129</v>
      </c>
      <c r="U264" s="11">
        <f>IF(G264="N/E","N/E",G264*100/'Banca Comercial '!$BO264)</f>
        <v>294943341.67036426</v>
      </c>
      <c r="V264" s="11">
        <f>IF(H264="N/E","N/E",H264*100/'Banca Comercial '!$BO264)</f>
        <v>288351652.38463128</v>
      </c>
      <c r="W264" s="11">
        <f>IF(I264="N/E","N/E",I264*100/'Banca Comercial '!$BO264)</f>
        <v>6591689.2857329929</v>
      </c>
      <c r="X264" s="11">
        <f>IF(J264="N/E","N/E",J264*100/'Banca Comercial '!$BO264)</f>
        <v>103949705.94352207</v>
      </c>
      <c r="Y264" s="11">
        <f>IF(K264="N/E","N/E",K264*100/'Banca Comercial '!$BO264)</f>
        <v>174061667.35883263</v>
      </c>
      <c r="Z264" s="11">
        <f>IF(L264="N/E","N/E",L264*100/'Banca Comercial '!$BO264)</f>
        <v>534010019.52808398</v>
      </c>
      <c r="AA264" s="11">
        <f>IF(M264="N/E","N/E",M264*100/'Banca Comercial '!$BO264)</f>
        <v>276752499.66424447</v>
      </c>
    </row>
    <row r="265" spans="1:27" customFormat="1" hidden="1" x14ac:dyDescent="0.3">
      <c r="A265" s="35">
        <v>42095</v>
      </c>
      <c r="B265" s="11">
        <v>1163062595</v>
      </c>
      <c r="C265" s="11">
        <v>365203165</v>
      </c>
      <c r="D265" s="11">
        <v>365203165</v>
      </c>
      <c r="E265" s="11">
        <v>23935648</v>
      </c>
      <c r="F265" s="11">
        <v>12581952</v>
      </c>
      <c r="G265" s="11">
        <v>247117527</v>
      </c>
      <c r="H265" s="11">
        <v>241623040</v>
      </c>
      <c r="I265" s="11">
        <v>5494487</v>
      </c>
      <c r="J265" s="11">
        <v>81568038</v>
      </c>
      <c r="K265" s="11">
        <v>142028667</v>
      </c>
      <c r="L265" s="11">
        <v>443362308</v>
      </c>
      <c r="M265" s="11">
        <v>212468455</v>
      </c>
      <c r="N265" s="53"/>
      <c r="O265" s="35">
        <v>42095</v>
      </c>
      <c r="P265" s="11">
        <f>IF(B265="N/E","N/E",B265*100/'Banca Comercial '!$BO265)</f>
        <v>1429546054.0503712</v>
      </c>
      <c r="Q265" s="11">
        <f>IF(C265="N/E","N/E",C265*100/'Banca Comercial '!$BO265)</f>
        <v>448879317.15528738</v>
      </c>
      <c r="R265" s="11">
        <f>IF(D265="N/E","N/E",D265*100/'Banca Comercial '!$BO265)</f>
        <v>448879317.15528738</v>
      </c>
      <c r="S265" s="11">
        <f>IF(E265="N/E","N/E",E265*100/'Banca Comercial '!$BO265)</f>
        <v>29419836.298267901</v>
      </c>
      <c r="T265" s="11">
        <f>IF(F265="N/E","N/E",F265*100/'Banca Comercial '!$BO265)</f>
        <v>15464756.506807936</v>
      </c>
      <c r="U265" s="11">
        <f>IF(G265="N/E","N/E",G265*100/'Banca Comercial '!$BO265)</f>
        <v>303737638.13592166</v>
      </c>
      <c r="V265" s="11">
        <f>IF(H265="N/E","N/E",H265*100/'Banca Comercial '!$BO265)</f>
        <v>296984242.19347799</v>
      </c>
      <c r="W265" s="11">
        <f>IF(I265="N/E","N/E",I265*100/'Banca Comercial '!$BO265)</f>
        <v>6753395.9424437182</v>
      </c>
      <c r="X265" s="11">
        <f>IF(J265="N/E","N/E",J265*100/'Banca Comercial '!$BO265)</f>
        <v>100257086.21428989</v>
      </c>
      <c r="Y265" s="11">
        <f>IF(K265="N/E","N/E",K265*100/'Banca Comercial '!$BO265)</f>
        <v>174570587.4685826</v>
      </c>
      <c r="Z265" s="11">
        <f>IF(L265="N/E","N/E",L265*100/'Banca Comercial '!$BO265)</f>
        <v>544946454.85186911</v>
      </c>
      <c r="AA265" s="11">
        <f>IF(M265="N/E","N/E",M265*100/'Banca Comercial '!$BO265)</f>
        <v>261149694.57463193</v>
      </c>
    </row>
    <row r="266" spans="1:27" customFormat="1" hidden="1" x14ac:dyDescent="0.3">
      <c r="A266" s="36">
        <v>42125</v>
      </c>
      <c r="B266" s="11">
        <v>1167569381</v>
      </c>
      <c r="C266" s="11">
        <v>369539145</v>
      </c>
      <c r="D266" s="11">
        <v>369539145</v>
      </c>
      <c r="E266" s="11">
        <v>24898257</v>
      </c>
      <c r="F266" s="11">
        <v>12638491</v>
      </c>
      <c r="G266" s="11">
        <v>249995880</v>
      </c>
      <c r="H266" s="11">
        <v>244415327</v>
      </c>
      <c r="I266" s="11">
        <v>5580553</v>
      </c>
      <c r="J266" s="11">
        <v>82006517</v>
      </c>
      <c r="K266" s="11">
        <v>141672891</v>
      </c>
      <c r="L266" s="11">
        <v>448967198</v>
      </c>
      <c r="M266" s="11">
        <v>207390147</v>
      </c>
      <c r="N266" s="53"/>
      <c r="O266" s="36">
        <v>42125</v>
      </c>
      <c r="P266" s="11">
        <f>IF(B266="N/E","N/E",B266*100/'Banca Comercial '!$BO266)</f>
        <v>1442287887.6293666</v>
      </c>
      <c r="Q266" s="11">
        <f>IF(C266="N/E","N/E",C266*100/'Banca Comercial '!$BO266)</f>
        <v>456488360.78753954</v>
      </c>
      <c r="R266" s="11">
        <f>IF(D266="N/E","N/E",D266*100/'Banca Comercial '!$BO266)</f>
        <v>456488360.78753954</v>
      </c>
      <c r="S266" s="11">
        <f>IF(E266="N/E","N/E",E266*100/'Banca Comercial '!$BO266)</f>
        <v>30756591.495596174</v>
      </c>
      <c r="T266" s="11">
        <f>IF(F266="N/E","N/E",F266*100/'Banca Comercial '!$BO266)</f>
        <v>15612213.529957892</v>
      </c>
      <c r="U266" s="11">
        <f>IF(G266="N/E","N/E",G266*100/'Banca Comercial '!$BO266)</f>
        <v>308817647.62658215</v>
      </c>
      <c r="V266" s="11">
        <f>IF(H266="N/E","N/E",H266*100/'Banca Comercial '!$BO266)</f>
        <v>301924041.0202834</v>
      </c>
      <c r="W266" s="11">
        <f>IF(I266="N/E","N/E",I266*100/'Banca Comercial '!$BO266)</f>
        <v>6893606.6062987344</v>
      </c>
      <c r="X266" s="11">
        <f>IF(J266="N/E","N/E",J266*100/'Banca Comercial '!$BO266)</f>
        <v>101301908.13540334</v>
      </c>
      <c r="Y266" s="11">
        <f>IF(K266="N/E","N/E",K266*100/'Banca Comercial '!$BO266)</f>
        <v>175007239.84362134</v>
      </c>
      <c r="Z266" s="11">
        <f>IF(L266="N/E","N/E",L266*100/'Banca Comercial '!$BO266)</f>
        <v>554605115.68373811</v>
      </c>
      <c r="AA266" s="11">
        <f>IF(M266="N/E","N/E",M266*100/'Banca Comercial '!$BO266)</f>
        <v>256187171.31446752</v>
      </c>
    </row>
    <row r="267" spans="1:27" customFormat="1" hidden="1" x14ac:dyDescent="0.3">
      <c r="A267" s="37">
        <v>42156</v>
      </c>
      <c r="B267" s="11">
        <v>1172256043</v>
      </c>
      <c r="C267" s="11">
        <v>373367752</v>
      </c>
      <c r="D267" s="11">
        <v>373367752</v>
      </c>
      <c r="E267" s="11">
        <v>24905491</v>
      </c>
      <c r="F267" s="11">
        <v>12609144</v>
      </c>
      <c r="G267" s="11">
        <v>254616841</v>
      </c>
      <c r="H267" s="11">
        <v>249033316</v>
      </c>
      <c r="I267" s="11">
        <v>5583525</v>
      </c>
      <c r="J267" s="11">
        <v>81236276</v>
      </c>
      <c r="K267" s="11">
        <v>140821222</v>
      </c>
      <c r="L267" s="11">
        <v>449240148</v>
      </c>
      <c r="M267" s="11">
        <v>208826921</v>
      </c>
      <c r="N267" s="53"/>
      <c r="O267" s="37">
        <v>42156</v>
      </c>
      <c r="P267" s="11">
        <f>IF(B267="N/E","N/E",B267*100/'Banca Comercial '!$BO267)</f>
        <v>1445654616.0595028</v>
      </c>
      <c r="Q267" s="11">
        <f>IF(C267="N/E","N/E",C267*100/'Banca Comercial '!$BO267)</f>
        <v>460446177.59889817</v>
      </c>
      <c r="R267" s="11">
        <f>IF(D267="N/E","N/E",D267*100/'Banca Comercial '!$BO267)</f>
        <v>460446177.59889817</v>
      </c>
      <c r="S267" s="11">
        <f>IF(E267="N/E","N/E",E267*100/'Banca Comercial '!$BO267)</f>
        <v>30714056.237437882</v>
      </c>
      <c r="T267" s="11">
        <f>IF(F267="N/E","N/E",F267*100/'Banca Comercial '!$BO267)</f>
        <v>15549902.546468666</v>
      </c>
      <c r="U267" s="11">
        <f>IF(G267="N/E","N/E",G267*100/'Banca Comercial '!$BO267)</f>
        <v>313999670.73416781</v>
      </c>
      <c r="V267" s="11">
        <f>IF(H267="N/E","N/E",H267*100/'Banca Comercial '!$BO267)</f>
        <v>307113932.12924969</v>
      </c>
      <c r="W267" s="11">
        <f>IF(I267="N/E","N/E",I267*100/'Banca Comercial '!$BO267)</f>
        <v>6885738.6049181027</v>
      </c>
      <c r="X267" s="11">
        <f>IF(J267="N/E","N/E",J267*100/'Banca Comercial '!$BO267)</f>
        <v>100182548.08082384</v>
      </c>
      <c r="Y267" s="11">
        <f>IF(K267="N/E","N/E",K267*100/'Banca Comercial '!$BO267)</f>
        <v>173664150.28447843</v>
      </c>
      <c r="Z267" s="11">
        <f>IF(L267="N/E","N/E",L267*100/'Banca Comercial '!$BO267)</f>
        <v>554013858.6220572</v>
      </c>
      <c r="AA267" s="11">
        <f>IF(M267="N/E","N/E",M267*100/'Banca Comercial '!$BO267)</f>
        <v>257530429.55406895</v>
      </c>
    </row>
    <row r="268" spans="1:27" customFormat="1" hidden="1" x14ac:dyDescent="0.3">
      <c r="A268" s="38">
        <v>42186</v>
      </c>
      <c r="B268" s="11">
        <v>1188132225</v>
      </c>
      <c r="C268" s="11">
        <v>379643879</v>
      </c>
      <c r="D268" s="11">
        <v>379643879</v>
      </c>
      <c r="E268" s="11">
        <v>25681280</v>
      </c>
      <c r="F268" s="11">
        <v>12635749</v>
      </c>
      <c r="G268" s="11">
        <v>260052227</v>
      </c>
      <c r="H268" s="11">
        <v>254641615</v>
      </c>
      <c r="I268" s="11">
        <v>5410612</v>
      </c>
      <c r="J268" s="11">
        <v>81274623</v>
      </c>
      <c r="K268" s="11">
        <v>144720611</v>
      </c>
      <c r="L268" s="11">
        <v>461665834</v>
      </c>
      <c r="M268" s="11">
        <v>202101901</v>
      </c>
      <c r="N268" s="53"/>
      <c r="O268" s="38">
        <v>42186</v>
      </c>
      <c r="P268" s="11">
        <f>IF(B268="N/E","N/E",B268*100/'Banca Comercial '!$BO268)</f>
        <v>1463088551.1134582</v>
      </c>
      <c r="Q268" s="11">
        <f>IF(C268="N/E","N/E",C268*100/'Banca Comercial '!$BO268)</f>
        <v>467500671.37115401</v>
      </c>
      <c r="R268" s="11">
        <f>IF(D268="N/E","N/E",D268*100/'Banca Comercial '!$BO268)</f>
        <v>467500671.37115401</v>
      </c>
      <c r="S268" s="11">
        <f>IF(E268="N/E","N/E",E268*100/'Banca Comercial '!$BO268)</f>
        <v>31624415.157950144</v>
      </c>
      <c r="T268" s="11">
        <f>IF(F268="N/E","N/E",F268*100/'Banca Comercial '!$BO268)</f>
        <v>15559900.916451726</v>
      </c>
      <c r="U268" s="11">
        <f>IF(G268="N/E","N/E",G268*100/'Banca Comercial '!$BO268)</f>
        <v>320233243.41300327</v>
      </c>
      <c r="V268" s="11">
        <f>IF(H268="N/E","N/E",H268*100/'Banca Comercial '!$BO268)</f>
        <v>313570513.20070124</v>
      </c>
      <c r="W268" s="11">
        <f>IF(I268="N/E","N/E",I268*100/'Banca Comercial '!$BO268)</f>
        <v>6662730.2123019937</v>
      </c>
      <c r="X268" s="11">
        <f>IF(J268="N/E","N/E",J268*100/'Banca Comercial '!$BO268)</f>
        <v>100083111.88374892</v>
      </c>
      <c r="Y268" s="11">
        <f>IF(K268="N/E","N/E",K268*100/'Banca Comercial '!$BO268)</f>
        <v>178211704.56364349</v>
      </c>
      <c r="Z268" s="11">
        <f>IF(L268="N/E","N/E",L268*100/'Banca Comercial '!$BO268)</f>
        <v>568504062.05054009</v>
      </c>
      <c r="AA268" s="11">
        <f>IF(M268="N/E","N/E",M268*100/'Banca Comercial '!$BO268)</f>
        <v>248872113.12812054</v>
      </c>
    </row>
    <row r="269" spans="1:27" customFormat="1" hidden="1" x14ac:dyDescent="0.3">
      <c r="A269" s="39">
        <v>42217</v>
      </c>
      <c r="B269" s="11">
        <v>1197366833</v>
      </c>
      <c r="C269" s="11">
        <v>387771161</v>
      </c>
      <c r="D269" s="11">
        <v>387771161</v>
      </c>
      <c r="E269" s="11">
        <v>26465738</v>
      </c>
      <c r="F269" s="11">
        <v>12669433</v>
      </c>
      <c r="G269" s="11">
        <v>266401791</v>
      </c>
      <c r="H269" s="11">
        <v>262458263</v>
      </c>
      <c r="I269" s="11">
        <v>3943528</v>
      </c>
      <c r="J269" s="11">
        <v>82234199</v>
      </c>
      <c r="K269" s="11">
        <v>144088917</v>
      </c>
      <c r="L269" s="11">
        <v>459209632</v>
      </c>
      <c r="M269" s="11">
        <v>206297123</v>
      </c>
      <c r="N269" s="53"/>
      <c r="O269" s="39">
        <v>42217</v>
      </c>
      <c r="P269" s="11">
        <f>IF(B269="N/E","N/E",B269*100/'Banca Comercial '!$BO269)</f>
        <v>1471356051.3433962</v>
      </c>
      <c r="Q269" s="11">
        <f>IF(C269="N/E","N/E",C269*100/'Banca Comercial '!$BO269)</f>
        <v>476503464.56005794</v>
      </c>
      <c r="R269" s="11">
        <f>IF(D269="N/E","N/E",D269*100/'Banca Comercial '!$BO269)</f>
        <v>476503464.56005794</v>
      </c>
      <c r="S269" s="11">
        <f>IF(E269="N/E","N/E",E269*100/'Banca Comercial '!$BO269)</f>
        <v>32521799.240090419</v>
      </c>
      <c r="T269" s="11">
        <f>IF(F269="N/E","N/E",F269*100/'Banca Comercial '!$BO269)</f>
        <v>15568534.552551547</v>
      </c>
      <c r="U269" s="11">
        <f>IF(G269="N/E","N/E",G269*100/'Banca Comercial '!$BO269)</f>
        <v>327361570.80155963</v>
      </c>
      <c r="V269" s="11">
        <f>IF(H269="N/E","N/E",H269*100/'Banca Comercial '!$BO269)</f>
        <v>322515659.23417103</v>
      </c>
      <c r="W269" s="11">
        <f>IF(I269="N/E","N/E",I269*100/'Banca Comercial '!$BO269)</f>
        <v>4845911.5673885718</v>
      </c>
      <c r="X269" s="11">
        <f>IF(J269="N/E","N/E",J269*100/'Banca Comercial '!$BO269)</f>
        <v>101051559.96585639</v>
      </c>
      <c r="Y269" s="11">
        <f>IF(K269="N/E","N/E",K269*100/'Banca Comercial '!$BO269)</f>
        <v>177060274.35909972</v>
      </c>
      <c r="Z269" s="11">
        <f>IF(L269="N/E","N/E",L269*100/'Banca Comercial '!$BO269)</f>
        <v>564288948.26283705</v>
      </c>
      <c r="AA269" s="11">
        <f>IF(M269="N/E","N/E",M269*100/'Banca Comercial '!$BO269)</f>
        <v>253503364.16140142</v>
      </c>
    </row>
    <row r="270" spans="1:27" customFormat="1" hidden="1" x14ac:dyDescent="0.3">
      <c r="A270" s="40">
        <v>42248</v>
      </c>
      <c r="B270" s="11">
        <v>1201966008</v>
      </c>
      <c r="C270" s="11">
        <v>391353424</v>
      </c>
      <c r="D270" s="11">
        <v>391353424</v>
      </c>
      <c r="E270" s="11">
        <v>27101231</v>
      </c>
      <c r="F270" s="11">
        <v>12687350</v>
      </c>
      <c r="G270" s="11">
        <v>269871185</v>
      </c>
      <c r="H270" s="11">
        <v>266018553</v>
      </c>
      <c r="I270" s="11">
        <v>3852632</v>
      </c>
      <c r="J270" s="11">
        <v>81693658</v>
      </c>
      <c r="K270" s="11">
        <v>143030711</v>
      </c>
      <c r="L270" s="11">
        <v>458877049</v>
      </c>
      <c r="M270" s="11">
        <v>208704824</v>
      </c>
      <c r="N270" s="53"/>
      <c r="O270" s="40">
        <v>42248</v>
      </c>
      <c r="P270" s="11">
        <f>IF(B270="N/E","N/E",B270*100/'Banca Comercial '!$BO270)</f>
        <v>1471494572.012197</v>
      </c>
      <c r="Q270" s="11">
        <f>IF(C270="N/E","N/E",C270*100/'Banca Comercial '!$BO270)</f>
        <v>479110420.19616574</v>
      </c>
      <c r="R270" s="11">
        <f>IF(D270="N/E","N/E",D270*100/'Banca Comercial '!$BO270)</f>
        <v>479110420.19616574</v>
      </c>
      <c r="S270" s="11">
        <f>IF(E270="N/E","N/E",E270*100/'Banca Comercial '!$BO270)</f>
        <v>33178404.419028036</v>
      </c>
      <c r="T270" s="11">
        <f>IF(F270="N/E","N/E",F270*100/'Banca Comercial '!$BO270)</f>
        <v>15532358.264676441</v>
      </c>
      <c r="U270" s="11">
        <f>IF(G270="N/E","N/E",G270*100/'Banca Comercial '!$BO270)</f>
        <v>330387033.59903955</v>
      </c>
      <c r="V270" s="11">
        <f>IF(H270="N/E","N/E",H270*100/'Banca Comercial '!$BO270)</f>
        <v>325670488.34049803</v>
      </c>
      <c r="W270" s="11">
        <f>IF(I270="N/E","N/E",I270*100/'Banca Comercial '!$BO270)</f>
        <v>4716545.2585415337</v>
      </c>
      <c r="X270" s="11">
        <f>IF(J270="N/E","N/E",J270*100/'Banca Comercial '!$BO270)</f>
        <v>100012623.91342169</v>
      </c>
      <c r="Y270" s="11">
        <f>IF(K270="N/E","N/E",K270*100/'Banca Comercial '!$BO270)</f>
        <v>175103882.69444743</v>
      </c>
      <c r="Z270" s="11">
        <f>IF(L270="N/E","N/E",L270*100/'Banca Comercial '!$BO270)</f>
        <v>561775526.37118757</v>
      </c>
      <c r="AA270" s="11">
        <f>IF(M270="N/E","N/E",M270*100/'Banca Comercial '!$BO270)</f>
        <v>255504742.7503964</v>
      </c>
    </row>
    <row r="271" spans="1:27" customFormat="1" hidden="1" x14ac:dyDescent="0.3">
      <c r="A271" s="41">
        <v>42278</v>
      </c>
      <c r="B271" s="11">
        <v>1197485163</v>
      </c>
      <c r="C271" s="11">
        <v>394450150</v>
      </c>
      <c r="D271" s="11">
        <v>394450150</v>
      </c>
      <c r="E271" s="11">
        <v>27409437</v>
      </c>
      <c r="F271" s="11">
        <v>12723250</v>
      </c>
      <c r="G271" s="11">
        <v>271530001</v>
      </c>
      <c r="H271" s="11">
        <v>267704883</v>
      </c>
      <c r="I271" s="11">
        <v>3825118</v>
      </c>
      <c r="J271" s="11">
        <v>82787462</v>
      </c>
      <c r="K271" s="11">
        <v>143338546</v>
      </c>
      <c r="L271" s="11">
        <v>443882787</v>
      </c>
      <c r="M271" s="11">
        <v>215813680</v>
      </c>
      <c r="N271" s="53"/>
      <c r="O271" s="41">
        <v>42278</v>
      </c>
      <c r="P271" s="11">
        <f>IF(B271="N/E","N/E",B271*100/'Banca Comercial '!$BO271)</f>
        <v>1458504707.269186</v>
      </c>
      <c r="Q271" s="11">
        <f>IF(C271="N/E","N/E",C271*100/'Banca Comercial '!$BO271)</f>
        <v>480429669.05472761</v>
      </c>
      <c r="R271" s="11">
        <f>IF(D271="N/E","N/E",D271*100/'Banca Comercial '!$BO271)</f>
        <v>480429669.05472761</v>
      </c>
      <c r="S271" s="11">
        <f>IF(E271="N/E","N/E",E271*100/'Banca Comercial '!$BO271)</f>
        <v>33383956.748112291</v>
      </c>
      <c r="T271" s="11">
        <f>IF(F271="N/E","N/E",F271*100/'Banca Comercial '!$BO271)</f>
        <v>15496576.149864724</v>
      </c>
      <c r="U271" s="11">
        <f>IF(G271="N/E","N/E",G271*100/'Banca Comercial '!$BO271)</f>
        <v>330716235.03973782</v>
      </c>
      <c r="V271" s="11">
        <f>IF(H271="N/E","N/E",H271*100/'Banca Comercial '!$BO271)</f>
        <v>326057344.23988575</v>
      </c>
      <c r="W271" s="11">
        <f>IF(I271="N/E","N/E",I271*100/'Banca Comercial '!$BO271)</f>
        <v>4658890.7998521021</v>
      </c>
      <c r="X271" s="11">
        <f>IF(J271="N/E","N/E",J271*100/'Banca Comercial '!$BO271)</f>
        <v>100832901.11701272</v>
      </c>
      <c r="Y271" s="11">
        <f>IF(K271="N/E","N/E",K271*100/'Banca Comercial '!$BO271)</f>
        <v>174582492.15411845</v>
      </c>
      <c r="Z271" s="11">
        <f>IF(L271="N/E","N/E",L271*100/'Banca Comercial '!$BO271)</f>
        <v>540637290.81482196</v>
      </c>
      <c r="AA271" s="11">
        <f>IF(M271="N/E","N/E",M271*100/'Banca Comercial '!$BO271)</f>
        <v>262855255.24551806</v>
      </c>
    </row>
    <row r="272" spans="1:27" customFormat="1" hidden="1" x14ac:dyDescent="0.3">
      <c r="A272" s="42">
        <v>42309</v>
      </c>
      <c r="B272" s="11">
        <v>1198647552</v>
      </c>
      <c r="C272" s="11">
        <v>396757778</v>
      </c>
      <c r="D272" s="11">
        <v>396757778</v>
      </c>
      <c r="E272" s="11">
        <v>27593523</v>
      </c>
      <c r="F272" s="11">
        <v>12721847</v>
      </c>
      <c r="G272" s="11">
        <v>273504950</v>
      </c>
      <c r="H272" s="11">
        <v>269746150</v>
      </c>
      <c r="I272" s="11">
        <v>3758800</v>
      </c>
      <c r="J272" s="11">
        <v>82937458</v>
      </c>
      <c r="K272" s="11">
        <v>143974835</v>
      </c>
      <c r="L272" s="11">
        <v>443611027</v>
      </c>
      <c r="M272" s="11">
        <v>214303912</v>
      </c>
      <c r="N272" s="53"/>
      <c r="O272" s="42">
        <v>42309</v>
      </c>
      <c r="P272" s="11">
        <f>IF(B272="N/E","N/E",B272*100/'Banca Comercial '!$BO272)</f>
        <v>1451993313.17009</v>
      </c>
      <c r="Q272" s="11">
        <f>IF(C272="N/E","N/E",C272*100/'Banca Comercial '!$BO272)</f>
        <v>480616374.38210279</v>
      </c>
      <c r="R272" s="11">
        <f>IF(D272="N/E","N/E",D272*100/'Banca Comercial '!$BO272)</f>
        <v>480616374.38210279</v>
      </c>
      <c r="S272" s="11">
        <f>IF(E272="N/E","N/E",E272*100/'Banca Comercial '!$BO272)</f>
        <v>33425681.148686048</v>
      </c>
      <c r="T272" s="11">
        <f>IF(F272="N/E","N/E",F272*100/'Banca Comercial '!$BO272)</f>
        <v>15410732.491257755</v>
      </c>
      <c r="U272" s="11">
        <f>IF(G272="N/E","N/E",G272*100/'Banca Comercial '!$BO272)</f>
        <v>331312868.28750789</v>
      </c>
      <c r="V272" s="11">
        <f>IF(H272="N/E","N/E",H272*100/'Banca Comercial '!$BO272)</f>
        <v>326759609.52813596</v>
      </c>
      <c r="W272" s="11">
        <f>IF(I272="N/E","N/E",I272*100/'Banca Comercial '!$BO272)</f>
        <v>4553258.759371941</v>
      </c>
      <c r="X272" s="11">
        <f>IF(J272="N/E","N/E",J272*100/'Banca Comercial '!$BO272)</f>
        <v>100467092.45465107</v>
      </c>
      <c r="Y272" s="11">
        <f>IF(K272="N/E","N/E",K272*100/'Banca Comercial '!$BO272)</f>
        <v>174405309.83103114</v>
      </c>
      <c r="Z272" s="11">
        <f>IF(L272="N/E","N/E",L272*100/'Banca Comercial '!$BO272)</f>
        <v>537372511.02525604</v>
      </c>
      <c r="AA272" s="11">
        <f>IF(M272="N/E","N/E",M272*100/'Banca Comercial '!$BO272)</f>
        <v>259599117.9316999</v>
      </c>
    </row>
    <row r="273" spans="1:27" customFormat="1" hidden="1" x14ac:dyDescent="0.3">
      <c r="A273" s="31">
        <v>42339</v>
      </c>
      <c r="B273" s="11">
        <v>1249837545</v>
      </c>
      <c r="C273" s="11">
        <v>419041178</v>
      </c>
      <c r="D273" s="11">
        <v>419041178</v>
      </c>
      <c r="E273" s="11">
        <v>27698051</v>
      </c>
      <c r="F273" s="11">
        <v>12762239</v>
      </c>
      <c r="G273" s="11">
        <v>293754989</v>
      </c>
      <c r="H273" s="11">
        <v>289957057</v>
      </c>
      <c r="I273" s="11">
        <v>3797932</v>
      </c>
      <c r="J273" s="11">
        <v>84825899</v>
      </c>
      <c r="K273" s="11">
        <v>149391043</v>
      </c>
      <c r="L273" s="11">
        <v>456694160</v>
      </c>
      <c r="M273" s="11">
        <v>224711164</v>
      </c>
      <c r="N273" s="53"/>
      <c r="O273" s="31">
        <v>42339</v>
      </c>
      <c r="P273" s="11">
        <f>IF(B273="N/E","N/E",B273*100/'Banca Comercial '!$BO273)</f>
        <v>1507859017.0324781</v>
      </c>
      <c r="Q273" s="11">
        <f>IF(C273="N/E","N/E",C273*100/'Banca Comercial '!$BO273)</f>
        <v>505549718.26775432</v>
      </c>
      <c r="R273" s="11">
        <f>IF(D273="N/E","N/E",D273*100/'Banca Comercial '!$BO273)</f>
        <v>505549718.26775432</v>
      </c>
      <c r="S273" s="11">
        <f>IF(E273="N/E","N/E",E273*100/'Banca Comercial '!$BO273)</f>
        <v>33416147.659874823</v>
      </c>
      <c r="T273" s="11">
        <f>IF(F273="N/E","N/E",F273*100/'Banca Comercial '!$BO273)</f>
        <v>15396926.769129468</v>
      </c>
      <c r="U273" s="11">
        <f>IF(G273="N/E","N/E",G273*100/'Banca Comercial '!$BO273)</f>
        <v>354398946.27419472</v>
      </c>
      <c r="V273" s="11">
        <f>IF(H273="N/E","N/E",H273*100/'Banca Comercial '!$BO273)</f>
        <v>349816953.97032595</v>
      </c>
      <c r="W273" s="11">
        <f>IF(I273="N/E","N/E",I273*100/'Banca Comercial '!$BO273)</f>
        <v>4581992.3038687352</v>
      </c>
      <c r="X273" s="11">
        <f>IF(J273="N/E","N/E",J273*100/'Banca Comercial '!$BO273)</f>
        <v>102337697.56455529</v>
      </c>
      <c r="Y273" s="11">
        <f>IF(K273="N/E","N/E",K273*100/'Banca Comercial '!$BO273)</f>
        <v>180231928.66352615</v>
      </c>
      <c r="Z273" s="11">
        <f>IF(L273="N/E","N/E",L273*100/'Banca Comercial '!$BO273)</f>
        <v>550975932.78178668</v>
      </c>
      <c r="AA273" s="11">
        <f>IF(M273="N/E","N/E",M273*100/'Banca Comercial '!$BO273)</f>
        <v>271101437.31941098</v>
      </c>
    </row>
    <row r="274" spans="1:27" customFormat="1" hidden="1" x14ac:dyDescent="0.3">
      <c r="A274" s="32">
        <v>42370</v>
      </c>
      <c r="B274" s="11">
        <v>1232965631</v>
      </c>
      <c r="C274" s="11">
        <v>422022051</v>
      </c>
      <c r="D274" s="11">
        <v>422022051</v>
      </c>
      <c r="E274" s="11">
        <v>27706887</v>
      </c>
      <c r="F274" s="11">
        <v>13544104</v>
      </c>
      <c r="G274" s="11">
        <v>297144920</v>
      </c>
      <c r="H274" s="11">
        <v>293667620</v>
      </c>
      <c r="I274" s="11">
        <v>3477300</v>
      </c>
      <c r="J274" s="11">
        <v>83626140</v>
      </c>
      <c r="K274" s="11">
        <v>148301581</v>
      </c>
      <c r="L274" s="11">
        <v>443721646</v>
      </c>
      <c r="M274" s="11">
        <v>218920353</v>
      </c>
      <c r="N274" s="53"/>
      <c r="O274" s="32">
        <v>42370</v>
      </c>
      <c r="P274" s="11">
        <f>IF(B274="N/E","N/E",B274*100/'Banca Comercial '!$BO274)</f>
        <v>1481853233.7530255</v>
      </c>
      <c r="Q274" s="11">
        <f>IF(C274="N/E","N/E",C274*100/'Banca Comercial '!$BO274)</f>
        <v>507211819.42616069</v>
      </c>
      <c r="R274" s="11">
        <f>IF(D274="N/E","N/E",D274*100/'Banca Comercial '!$BO274)</f>
        <v>507211819.42616069</v>
      </c>
      <c r="S274" s="11">
        <f>IF(E274="N/E","N/E",E274*100/'Banca Comercial '!$BO274)</f>
        <v>33299825.28781426</v>
      </c>
      <c r="T274" s="11">
        <f>IF(F274="N/E","N/E",F274*100/'Banca Comercial '!$BO274)</f>
        <v>16278129.581283754</v>
      </c>
      <c r="U274" s="11">
        <f>IF(G274="N/E","N/E",G274*100/'Banca Comercial '!$BO274)</f>
        <v>357126873.2269181</v>
      </c>
      <c r="V274" s="11">
        <f>IF(H274="N/E","N/E",H274*100/'Banca Comercial '!$BO274)</f>
        <v>352947642.17604917</v>
      </c>
      <c r="W274" s="11">
        <f>IF(I274="N/E","N/E",I274*100/'Banca Comercial '!$BO274)</f>
        <v>4179231.0508689238</v>
      </c>
      <c r="X274" s="11">
        <f>IF(J274="N/E","N/E",J274*100/'Banca Comercial '!$BO274)</f>
        <v>100506991.33014458</v>
      </c>
      <c r="Y274" s="11">
        <f>IF(K274="N/E","N/E",K274*100/'Banca Comercial '!$BO274)</f>
        <v>178237877.72356507</v>
      </c>
      <c r="Z274" s="11">
        <f>IF(L274="N/E","N/E",L274*100/'Banca Comercial '!$BO274)</f>
        <v>533291715.09673274</v>
      </c>
      <c r="AA274" s="11">
        <f>IF(M274="N/E","N/E",M274*100/'Banca Comercial '!$BO274)</f>
        <v>263111821.50656709</v>
      </c>
    </row>
    <row r="275" spans="1:27" customFormat="1" hidden="1" x14ac:dyDescent="0.3">
      <c r="A275" s="33">
        <v>42401</v>
      </c>
      <c r="B275" s="11">
        <v>1210339241</v>
      </c>
      <c r="C275" s="11">
        <v>420596757</v>
      </c>
      <c r="D275" s="11">
        <v>420596757</v>
      </c>
      <c r="E275" s="11">
        <v>27679397</v>
      </c>
      <c r="F275" s="11">
        <v>13479892</v>
      </c>
      <c r="G275" s="11">
        <v>296119189</v>
      </c>
      <c r="H275" s="11">
        <v>292260515</v>
      </c>
      <c r="I275" s="11">
        <v>3858674</v>
      </c>
      <c r="J275" s="11">
        <v>83318279</v>
      </c>
      <c r="K275" s="11">
        <v>147805682</v>
      </c>
      <c r="L275" s="11">
        <v>445364672</v>
      </c>
      <c r="M275" s="11">
        <v>196572130</v>
      </c>
      <c r="N275" s="53"/>
      <c r="O275" s="33">
        <v>42401</v>
      </c>
      <c r="P275" s="11">
        <f>IF(B275="N/E","N/E",B275*100/'Banca Comercial '!$BO275)</f>
        <v>1448317648.4461114</v>
      </c>
      <c r="Q275" s="11">
        <f>IF(C275="N/E","N/E",C275*100/'Banca Comercial '!$BO275)</f>
        <v>503295014.65969622</v>
      </c>
      <c r="R275" s="11">
        <f>IF(D275="N/E","N/E",D275*100/'Banca Comercial '!$BO275)</f>
        <v>503295014.65969622</v>
      </c>
      <c r="S275" s="11">
        <f>IF(E275="N/E","N/E",E275*100/'Banca Comercial '!$BO275)</f>
        <v>33121754.47631079</v>
      </c>
      <c r="T275" s="11">
        <f>IF(F275="N/E","N/E",F275*100/'Banca Comercial '!$BO275)</f>
        <v>16130325.136461101</v>
      </c>
      <c r="U275" s="11">
        <f>IF(G275="N/E","N/E",G275*100/'Banca Comercial '!$BO275)</f>
        <v>354342512.36695188</v>
      </c>
      <c r="V275" s="11">
        <f>IF(H275="N/E","N/E",H275*100/'Banca Comercial '!$BO275)</f>
        <v>349725141.08418423</v>
      </c>
      <c r="W275" s="11">
        <f>IF(I275="N/E","N/E",I275*100/'Banca Comercial '!$BO275)</f>
        <v>4617371.2827676143</v>
      </c>
      <c r="X275" s="11">
        <f>IF(J275="N/E","N/E",J275*100/'Banca Comercial '!$BO275)</f>
        <v>99700422.67997244</v>
      </c>
      <c r="Y275" s="11">
        <f>IF(K275="N/E","N/E",K275*100/'Banca Comercial '!$BO275)</f>
        <v>176867419.09181291</v>
      </c>
      <c r="Z275" s="11">
        <f>IF(L275="N/E","N/E",L275*100/'Banca Comercial '!$BO275)</f>
        <v>532932827.92275733</v>
      </c>
      <c r="AA275" s="11">
        <f>IF(M275="N/E","N/E",M275*100/'Banca Comercial '!$BO275)</f>
        <v>235222386.77184501</v>
      </c>
    </row>
    <row r="276" spans="1:27" customFormat="1" hidden="1" x14ac:dyDescent="0.3">
      <c r="A276" s="34">
        <v>42430</v>
      </c>
      <c r="B276" s="11">
        <v>1239757223</v>
      </c>
      <c r="C276" s="11">
        <v>419908174</v>
      </c>
      <c r="D276" s="11">
        <v>419908174</v>
      </c>
      <c r="E276" s="11">
        <v>28441186</v>
      </c>
      <c r="F276" s="11">
        <v>13463593</v>
      </c>
      <c r="G276" s="11">
        <v>293091615</v>
      </c>
      <c r="H276" s="11">
        <v>289156788</v>
      </c>
      <c r="I276" s="11">
        <v>3934827</v>
      </c>
      <c r="J276" s="11">
        <v>84911780</v>
      </c>
      <c r="K276" s="11">
        <v>147433748</v>
      </c>
      <c r="L276" s="11">
        <v>474918121</v>
      </c>
      <c r="M276" s="11">
        <v>197497180</v>
      </c>
      <c r="N276" s="53"/>
      <c r="O276" s="34">
        <v>42430</v>
      </c>
      <c r="P276" s="11">
        <f>IF(B276="N/E","N/E",B276*100/'Banca Comercial '!$BO276)</f>
        <v>1481338193.5886085</v>
      </c>
      <c r="Q276" s="11">
        <f>IF(C276="N/E","N/E",C276*100/'Banca Comercial '!$BO276)</f>
        <v>501732116.90677214</v>
      </c>
      <c r="R276" s="11">
        <f>IF(D276="N/E","N/E",D276*100/'Banca Comercial '!$BO276)</f>
        <v>501732116.90677214</v>
      </c>
      <c r="S276" s="11">
        <f>IF(E276="N/E","N/E",E276*100/'Banca Comercial '!$BO276)</f>
        <v>33983278.589664347</v>
      </c>
      <c r="T276" s="11">
        <f>IF(F276="N/E","N/E",F276*100/'Banca Comercial '!$BO276)</f>
        <v>16087129.128048835</v>
      </c>
      <c r="U276" s="11">
        <f>IF(G276="N/E","N/E",G276*100/'Banca Comercial '!$BO276)</f>
        <v>350203891.10495061</v>
      </c>
      <c r="V276" s="11">
        <f>IF(H276="N/E","N/E",H276*100/'Banca Comercial '!$BO276)</f>
        <v>345502317.7548402</v>
      </c>
      <c r="W276" s="11">
        <f>IF(I276="N/E","N/E",I276*100/'Banca Comercial '!$BO276)</f>
        <v>4701573.3501104061</v>
      </c>
      <c r="X276" s="11">
        <f>IF(J276="N/E","N/E",J276*100/'Banca Comercial '!$BO276)</f>
        <v>101457818.08410835</v>
      </c>
      <c r="Y276" s="11">
        <f>IF(K276="N/E","N/E",K276*100/'Banca Comercial '!$BO276)</f>
        <v>176162911.4834511</v>
      </c>
      <c r="Z276" s="11">
        <f>IF(L276="N/E","N/E",L276*100/'Banca Comercial '!$BO276)</f>
        <v>567461385.51405418</v>
      </c>
      <c r="AA276" s="11">
        <f>IF(M276="N/E","N/E",M276*100/'Banca Comercial '!$BO276)</f>
        <v>235981779.68433121</v>
      </c>
    </row>
    <row r="277" spans="1:27" customFormat="1" hidden="1" x14ac:dyDescent="0.3">
      <c r="A277" s="35">
        <v>42461</v>
      </c>
      <c r="B277" s="11">
        <v>1277003497</v>
      </c>
      <c r="C277" s="11">
        <v>421671645</v>
      </c>
      <c r="D277" s="11">
        <v>421671645</v>
      </c>
      <c r="E277" s="11">
        <v>29484906</v>
      </c>
      <c r="F277" s="11">
        <v>13481572</v>
      </c>
      <c r="G277" s="11">
        <v>293201665</v>
      </c>
      <c r="H277" s="11">
        <v>289188074</v>
      </c>
      <c r="I277" s="11">
        <v>4013591</v>
      </c>
      <c r="J277" s="11">
        <v>85503502</v>
      </c>
      <c r="K277" s="11">
        <v>147446667</v>
      </c>
      <c r="L277" s="11">
        <v>490711583</v>
      </c>
      <c r="M277" s="11">
        <v>217173602</v>
      </c>
      <c r="N277" s="53"/>
      <c r="O277" s="35">
        <v>42461</v>
      </c>
      <c r="P277" s="11">
        <f>IF(B277="N/E","N/E",B277*100/'Banca Comercial '!$BO277)</f>
        <v>1530689653.0096118</v>
      </c>
      <c r="Q277" s="11">
        <f>IF(C277="N/E","N/E",C277*100/'Banca Comercial '!$BO277)</f>
        <v>505439824.93811619</v>
      </c>
      <c r="R277" s="11">
        <f>IF(D277="N/E","N/E",D277*100/'Banca Comercial '!$BO277)</f>
        <v>505439824.93811619</v>
      </c>
      <c r="S277" s="11">
        <f>IF(E277="N/E","N/E",E277*100/'Banca Comercial '!$BO277)</f>
        <v>35342299.876380853</v>
      </c>
      <c r="T277" s="11">
        <f>IF(F277="N/E","N/E",F277*100/'Banca Comercial '!$BO277)</f>
        <v>16159785.635030331</v>
      </c>
      <c r="U277" s="11">
        <f>IF(G277="N/E","N/E",G277*100/'Banca Comercial '!$BO277)</f>
        <v>351448336.60599637</v>
      </c>
      <c r="V277" s="11">
        <f>IF(H277="N/E","N/E",H277*100/'Banca Comercial '!$BO277)</f>
        <v>346637416.17426276</v>
      </c>
      <c r="W277" s="11">
        <f>IF(I277="N/E","N/E",I277*100/'Banca Comercial '!$BO277)</f>
        <v>4810920.4317335561</v>
      </c>
      <c r="X277" s="11">
        <f>IF(J277="N/E","N/E",J277*100/'Banca Comercial '!$BO277)</f>
        <v>102489402.82070868</v>
      </c>
      <c r="Y277" s="11">
        <f>IF(K277="N/E","N/E",K277*100/'Banca Comercial '!$BO277)</f>
        <v>176738034.06010076</v>
      </c>
      <c r="Z277" s="11">
        <f>IF(L277="N/E","N/E",L277*100/'Banca Comercial '!$BO277)</f>
        <v>588195055.43614602</v>
      </c>
      <c r="AA277" s="11">
        <f>IF(M277="N/E","N/E",M277*100/'Banca Comercial '!$BO277)</f>
        <v>260316738.57524881</v>
      </c>
    </row>
    <row r="278" spans="1:27" customFormat="1" hidden="1" x14ac:dyDescent="0.3">
      <c r="A278" s="36">
        <v>42491</v>
      </c>
      <c r="B278" s="11">
        <v>1320022687</v>
      </c>
      <c r="C278" s="11">
        <v>438206403</v>
      </c>
      <c r="D278" s="11">
        <v>438206403</v>
      </c>
      <c r="E278" s="11">
        <v>29547481</v>
      </c>
      <c r="F278" s="11">
        <v>13408771</v>
      </c>
      <c r="G278" s="11">
        <v>305610874</v>
      </c>
      <c r="H278" s="11">
        <v>301662867</v>
      </c>
      <c r="I278" s="11">
        <v>3948007</v>
      </c>
      <c r="J278" s="11">
        <v>89639277</v>
      </c>
      <c r="K278" s="11">
        <v>146650353</v>
      </c>
      <c r="L278" s="11">
        <v>509277792</v>
      </c>
      <c r="M278" s="11">
        <v>225888139</v>
      </c>
      <c r="N278" s="53"/>
      <c r="O278" s="36">
        <v>42491</v>
      </c>
      <c r="P278" s="11">
        <f>IF(B278="N/E","N/E",B278*100/'Banca Comercial '!$BO278)</f>
        <v>1589342222.6835868</v>
      </c>
      <c r="Q278" s="11">
        <f>IF(C278="N/E","N/E",C278*100/'Banca Comercial '!$BO278)</f>
        <v>527612097.42617065</v>
      </c>
      <c r="R278" s="11">
        <f>IF(D278="N/E","N/E",D278*100/'Banca Comercial '!$BO278)</f>
        <v>527612097.42617065</v>
      </c>
      <c r="S278" s="11">
        <f>IF(E278="N/E","N/E",E278*100/'Banca Comercial '!$BO278)</f>
        <v>35575948.496740535</v>
      </c>
      <c r="T278" s="11">
        <f>IF(F278="N/E","N/E",F278*100/'Banca Comercial '!$BO278)</f>
        <v>16144514.874232022</v>
      </c>
      <c r="U278" s="11">
        <f>IF(G278="N/E","N/E",G278*100/'Banca Comercial '!$BO278)</f>
        <v>367963574.06805205</v>
      </c>
      <c r="V278" s="11">
        <f>IF(H278="N/E","N/E",H278*100/'Banca Comercial '!$BO278)</f>
        <v>363210069.23639578</v>
      </c>
      <c r="W278" s="11">
        <f>IF(I278="N/E","N/E",I278*100/'Banca Comercial '!$BO278)</f>
        <v>4753504.8316562455</v>
      </c>
      <c r="X278" s="11">
        <f>IF(J278="N/E","N/E",J278*100/'Banca Comercial '!$BO278)</f>
        <v>107928059.98714605</v>
      </c>
      <c r="Y278" s="11">
        <f>IF(K278="N/E","N/E",K278*100/'Banca Comercial '!$BO278)</f>
        <v>176570903.12899494</v>
      </c>
      <c r="Z278" s="11">
        <f>IF(L278="N/E","N/E",L278*100/'Banca Comercial '!$BO278)</f>
        <v>613183929.24005055</v>
      </c>
      <c r="AA278" s="11">
        <f>IF(M278="N/E","N/E",M278*100/'Banca Comercial '!$BO278)</f>
        <v>271975292.88837063</v>
      </c>
    </row>
    <row r="279" spans="1:27" customFormat="1" hidden="1" x14ac:dyDescent="0.3">
      <c r="A279" s="37">
        <v>42522</v>
      </c>
      <c r="B279" s="11">
        <v>1324235031</v>
      </c>
      <c r="C279" s="11">
        <v>444224443</v>
      </c>
      <c r="D279" s="11">
        <v>444224443</v>
      </c>
      <c r="E279" s="11">
        <v>30262197</v>
      </c>
      <c r="F279" s="11">
        <v>13425595</v>
      </c>
      <c r="G279" s="11">
        <v>310525704</v>
      </c>
      <c r="H279" s="11">
        <v>306441117</v>
      </c>
      <c r="I279" s="11">
        <v>4084587</v>
      </c>
      <c r="J279" s="11">
        <v>90010947</v>
      </c>
      <c r="K279" s="11">
        <v>147453425</v>
      </c>
      <c r="L279" s="11">
        <v>507375326</v>
      </c>
      <c r="M279" s="11">
        <v>225181837</v>
      </c>
      <c r="N279" s="53"/>
      <c r="O279" s="37">
        <v>42522</v>
      </c>
      <c r="P279" s="11">
        <f>IF(B279="N/E","N/E",B279*100/'Banca Comercial '!$BO279)</f>
        <v>1592657346.1323307</v>
      </c>
      <c r="Q279" s="11">
        <f>IF(C279="N/E","N/E",C279*100/'Banca Comercial '!$BO279)</f>
        <v>534268695.44541806</v>
      </c>
      <c r="R279" s="11">
        <f>IF(D279="N/E","N/E",D279*100/'Banca Comercial '!$BO279)</f>
        <v>534268695.44541806</v>
      </c>
      <c r="S279" s="11">
        <f>IF(E279="N/E","N/E",E279*100/'Banca Comercial '!$BO279)</f>
        <v>36396341.460441075</v>
      </c>
      <c r="T279" s="11">
        <f>IF(F279="N/E","N/E",F279*100/'Banca Comercial '!$BO279)</f>
        <v>16146961.832598949</v>
      </c>
      <c r="U279" s="11">
        <f>IF(G279="N/E","N/E",G279*100/'Banca Comercial '!$BO279)</f>
        <v>373469234.73625702</v>
      </c>
      <c r="V279" s="11">
        <f>IF(H279="N/E","N/E",H279*100/'Banca Comercial '!$BO279)</f>
        <v>368556702.33892721</v>
      </c>
      <c r="W279" s="11">
        <f>IF(I279="N/E","N/E",I279*100/'Banca Comercial '!$BO279)</f>
        <v>4912532.397329865</v>
      </c>
      <c r="X279" s="11">
        <f>IF(J279="N/E","N/E",J279*100/'Banca Comercial '!$BO279)</f>
        <v>108256157.41612099</v>
      </c>
      <c r="Y279" s="11">
        <f>IF(K279="N/E","N/E",K279*100/'Banca Comercial '!$BO279)</f>
        <v>177342220.25623384</v>
      </c>
      <c r="Z279" s="11">
        <f>IF(L279="N/E","N/E",L279*100/'Banca Comercial '!$BO279)</f>
        <v>610220256.43738317</v>
      </c>
      <c r="AA279" s="11">
        <f>IF(M279="N/E","N/E",M279*100/'Banca Comercial '!$BO279)</f>
        <v>270826173.99329549</v>
      </c>
    </row>
    <row r="280" spans="1:27" customFormat="1" hidden="1" x14ac:dyDescent="0.3">
      <c r="A280" s="38">
        <v>42552</v>
      </c>
      <c r="B280" s="11">
        <v>1350009153</v>
      </c>
      <c r="C280" s="11">
        <v>457028044</v>
      </c>
      <c r="D280" s="11">
        <v>457028044</v>
      </c>
      <c r="E280" s="11">
        <v>31280515</v>
      </c>
      <c r="F280" s="11">
        <v>13456715</v>
      </c>
      <c r="G280" s="11">
        <v>315966959</v>
      </c>
      <c r="H280" s="11">
        <v>311864274</v>
      </c>
      <c r="I280" s="11">
        <v>4102685</v>
      </c>
      <c r="J280" s="11">
        <v>96323855</v>
      </c>
      <c r="K280" s="11">
        <v>147847092</v>
      </c>
      <c r="L280" s="11">
        <v>514673767</v>
      </c>
      <c r="M280" s="11">
        <v>230460250</v>
      </c>
      <c r="N280" s="53"/>
      <c r="O280" s="38">
        <v>42552</v>
      </c>
      <c r="P280" s="11">
        <f>IF(B280="N/E","N/E",B280*100/'Banca Comercial '!$BO280)</f>
        <v>1619433685.5643551</v>
      </c>
      <c r="Q280" s="11">
        <f>IF(C280="N/E","N/E",C280*100/'Banca Comercial '!$BO280)</f>
        <v>548238216.05688643</v>
      </c>
      <c r="R280" s="11">
        <f>IF(D280="N/E","N/E",D280*100/'Banca Comercial '!$BO280)</f>
        <v>548238216.05688643</v>
      </c>
      <c r="S280" s="11">
        <f>IF(E280="N/E","N/E",E280*100/'Banca Comercial '!$BO280)</f>
        <v>37523241.661163084</v>
      </c>
      <c r="T280" s="11">
        <f>IF(F280="N/E","N/E",F280*100/'Banca Comercial '!$BO280)</f>
        <v>16142303.568544133</v>
      </c>
      <c r="U280" s="11">
        <f>IF(G280="N/E","N/E",G280*100/'Banca Comercial '!$BO280)</f>
        <v>379025235.34218699</v>
      </c>
      <c r="V280" s="11">
        <f>IF(H280="N/E","N/E",H280*100/'Banca Comercial '!$BO280)</f>
        <v>374103767.75398934</v>
      </c>
      <c r="W280" s="11">
        <f>IF(I280="N/E","N/E",I280*100/'Banca Comercial '!$BO280)</f>
        <v>4921467.588197601</v>
      </c>
      <c r="X280" s="11">
        <f>IF(J280="N/E","N/E",J280*100/'Banca Comercial '!$BO280)</f>
        <v>115547435.48499225</v>
      </c>
      <c r="Y280" s="11">
        <f>IF(K280="N/E","N/E",K280*100/'Banca Comercial '!$BO280)</f>
        <v>177353287.24658823</v>
      </c>
      <c r="Z280" s="11">
        <f>IF(L280="N/E","N/E",L280*100/'Banca Comercial '!$BO280)</f>
        <v>617388432.88872147</v>
      </c>
      <c r="AA280" s="11">
        <f>IF(M280="N/E","N/E",M280*100/'Banca Comercial '!$BO280)</f>
        <v>276453749.372159</v>
      </c>
    </row>
    <row r="281" spans="1:27" customFormat="1" hidden="1" x14ac:dyDescent="0.3">
      <c r="A281" s="39">
        <v>42583</v>
      </c>
      <c r="B281" s="11">
        <v>1389128948</v>
      </c>
      <c r="C281" s="11">
        <v>459474182</v>
      </c>
      <c r="D281" s="11">
        <v>459474182</v>
      </c>
      <c r="E281" s="11">
        <v>31276021</v>
      </c>
      <c r="F281" s="11">
        <v>13438310</v>
      </c>
      <c r="G281" s="11">
        <v>317750081</v>
      </c>
      <c r="H281" s="11">
        <v>313707238</v>
      </c>
      <c r="I281" s="11">
        <v>4042843</v>
      </c>
      <c r="J281" s="11">
        <v>97009770</v>
      </c>
      <c r="K281" s="11">
        <v>147893947</v>
      </c>
      <c r="L281" s="11">
        <v>550315617</v>
      </c>
      <c r="M281" s="11">
        <v>231445202</v>
      </c>
      <c r="N281" s="53"/>
      <c r="O281" s="39">
        <v>42583</v>
      </c>
      <c r="P281" s="11">
        <f>IF(B281="N/E","N/E",B281*100/'Banca Comercial '!$BO281)</f>
        <v>1661677221.0482845</v>
      </c>
      <c r="Q281" s="11">
        <f>IF(C281="N/E","N/E",C281*100/'Banca Comercial '!$BO281)</f>
        <v>549623404.64392495</v>
      </c>
      <c r="R281" s="11">
        <f>IF(D281="N/E","N/E",D281*100/'Banca Comercial '!$BO281)</f>
        <v>549623404.64392495</v>
      </c>
      <c r="S281" s="11">
        <f>IF(E281="N/E","N/E",E281*100/'Banca Comercial '!$BO281)</f>
        <v>37412402.740258634</v>
      </c>
      <c r="T281" s="11">
        <f>IF(F281="N/E","N/E",F281*100/'Banca Comercial '!$BO281)</f>
        <v>16074917.773857646</v>
      </c>
      <c r="U281" s="11">
        <f>IF(G281="N/E","N/E",G281*100/'Banca Comercial '!$BO281)</f>
        <v>380092915.30792242</v>
      </c>
      <c r="V281" s="11">
        <f>IF(H281="N/E","N/E",H281*100/'Banca Comercial '!$BO281)</f>
        <v>375256863.09617734</v>
      </c>
      <c r="W281" s="11">
        <f>IF(I281="N/E","N/E",I281*100/'Banca Comercial '!$BO281)</f>
        <v>4836052.2117450759</v>
      </c>
      <c r="X281" s="11">
        <f>IF(J281="N/E","N/E",J281*100/'Banca Comercial '!$BO281)</f>
        <v>116043168.82188626</v>
      </c>
      <c r="Y281" s="11">
        <f>IF(K281="N/E","N/E",K281*100/'Banca Comercial '!$BO281)</f>
        <v>176910864.3331089</v>
      </c>
      <c r="Z281" s="11">
        <f>IF(L281="N/E","N/E",L281*100/'Banca Comercial '!$BO281)</f>
        <v>658288005.92818117</v>
      </c>
      <c r="AA281" s="11">
        <f>IF(M281="N/E","N/E",M281*100/'Banca Comercial '!$BO281)</f>
        <v>276854946.14306957</v>
      </c>
    </row>
    <row r="282" spans="1:27" customFormat="1" hidden="1" x14ac:dyDescent="0.3">
      <c r="A282" s="40">
        <v>42614</v>
      </c>
      <c r="B282" s="11">
        <v>1405040339</v>
      </c>
      <c r="C282" s="11">
        <v>475132224</v>
      </c>
      <c r="D282" s="11">
        <v>475132224</v>
      </c>
      <c r="E282" s="11">
        <v>32050147</v>
      </c>
      <c r="F282" s="11">
        <v>13487184</v>
      </c>
      <c r="G282" s="11">
        <v>327443567</v>
      </c>
      <c r="H282" s="11">
        <v>323386385</v>
      </c>
      <c r="I282" s="11">
        <v>4057182</v>
      </c>
      <c r="J282" s="11">
        <v>102151326</v>
      </c>
      <c r="K282" s="11">
        <v>147492141</v>
      </c>
      <c r="L282" s="11">
        <v>552990196</v>
      </c>
      <c r="M282" s="11">
        <v>229425778</v>
      </c>
      <c r="N282" s="53"/>
      <c r="O282" s="40">
        <v>42614</v>
      </c>
      <c r="P282" s="11">
        <f>IF(B282="N/E","N/E",B282*100/'Banca Comercial '!$BO282)</f>
        <v>1670509653.4810565</v>
      </c>
      <c r="Q282" s="11">
        <f>IF(C282="N/E","N/E",C282*100/'Banca Comercial '!$BO282)</f>
        <v>564904042.14076006</v>
      </c>
      <c r="R282" s="11">
        <f>IF(D282="N/E","N/E",D282*100/'Banca Comercial '!$BO282)</f>
        <v>564904042.14076006</v>
      </c>
      <c r="S282" s="11">
        <f>IF(E282="N/E","N/E",E282*100/'Banca Comercial '!$BO282)</f>
        <v>38105724.421472944</v>
      </c>
      <c r="T282" s="11">
        <f>IF(F282="N/E","N/E",F282*100/'Banca Comercial '!$BO282)</f>
        <v>16035462.075281562</v>
      </c>
      <c r="U282" s="11">
        <f>IF(G282="N/E","N/E",G282*100/'Banca Comercial '!$BO282)</f>
        <v>389310985.92733794</v>
      </c>
      <c r="V282" s="11">
        <f>IF(H282="N/E","N/E",H282*100/'Banca Comercial '!$BO282)</f>
        <v>384487237.09336972</v>
      </c>
      <c r="W282" s="11">
        <f>IF(I282="N/E","N/E",I282*100/'Banca Comercial '!$BO282)</f>
        <v>4823748.8339682324</v>
      </c>
      <c r="X282" s="11">
        <f>IF(J282="N/E","N/E",J282*100/'Banca Comercial '!$BO282)</f>
        <v>121451869.71666758</v>
      </c>
      <c r="Y282" s="11">
        <f>IF(K282="N/E","N/E",K282*100/'Banca Comercial '!$BO282)</f>
        <v>175359410.34151983</v>
      </c>
      <c r="Z282" s="11">
        <f>IF(L282="N/E","N/E",L282*100/'Banca Comercial '!$BO282)</f>
        <v>657472554.38648403</v>
      </c>
      <c r="AA282" s="11">
        <f>IF(M282="N/E","N/E",M282*100/'Banca Comercial '!$BO282)</f>
        <v>272773646.61229259</v>
      </c>
    </row>
    <row r="283" spans="1:27" customFormat="1" hidden="1" x14ac:dyDescent="0.3">
      <c r="A283" s="41">
        <v>42644</v>
      </c>
      <c r="B283" s="11">
        <v>1391423438</v>
      </c>
      <c r="C283" s="11">
        <v>471274435</v>
      </c>
      <c r="D283" s="11">
        <v>471274435</v>
      </c>
      <c r="E283" s="11">
        <v>32217106</v>
      </c>
      <c r="F283" s="11">
        <v>13511970</v>
      </c>
      <c r="G283" s="11">
        <v>321158834</v>
      </c>
      <c r="H283" s="11">
        <v>316950633</v>
      </c>
      <c r="I283" s="11">
        <v>4208201</v>
      </c>
      <c r="J283" s="11">
        <v>104386525</v>
      </c>
      <c r="K283" s="11">
        <v>147262456</v>
      </c>
      <c r="L283" s="11">
        <v>557498923</v>
      </c>
      <c r="M283" s="11">
        <v>215387624</v>
      </c>
      <c r="N283" s="53"/>
      <c r="O283" s="41">
        <v>42644</v>
      </c>
      <c r="P283" s="11">
        <f>IF(B283="N/E","N/E",B283*100/'Banca Comercial '!$BO283)</f>
        <v>1644339941.433888</v>
      </c>
      <c r="Q283" s="11">
        <f>IF(C283="N/E","N/E",C283*100/'Banca Comercial '!$BO283)</f>
        <v>556937130.48348737</v>
      </c>
      <c r="R283" s="11">
        <f>IF(D283="N/E","N/E",D283*100/'Banca Comercial '!$BO283)</f>
        <v>556937130.48348737</v>
      </c>
      <c r="S283" s="11">
        <f>IF(E283="N/E","N/E",E283*100/'Banca Comercial '!$BO283)</f>
        <v>38073150.664585367</v>
      </c>
      <c r="T283" s="11">
        <f>IF(F283="N/E","N/E",F283*100/'Banca Comercial '!$BO283)</f>
        <v>15968016.170830414</v>
      </c>
      <c r="U283" s="11">
        <f>IF(G283="N/E","N/E",G283*100/'Banca Comercial '!$BO283)</f>
        <v>379535290.16990423</v>
      </c>
      <c r="V283" s="11">
        <f>IF(H283="N/E","N/E",H283*100/'Banca Comercial '!$BO283)</f>
        <v>374562172.14062315</v>
      </c>
      <c r="W283" s="11">
        <f>IF(I283="N/E","N/E",I283*100/'Banca Comercial '!$BO283)</f>
        <v>4973118.0292810537</v>
      </c>
      <c r="X283" s="11">
        <f>IF(J283="N/E","N/E",J283*100/'Banca Comercial '!$BO283)</f>
        <v>123360673.47816738</v>
      </c>
      <c r="Y283" s="11">
        <f>IF(K283="N/E","N/E",K283*100/'Banca Comercial '!$BO283)</f>
        <v>174030084.34478483</v>
      </c>
      <c r="Z283" s="11">
        <f>IF(L283="N/E","N/E",L283*100/'Banca Comercial '!$BO283)</f>
        <v>658834486.58371353</v>
      </c>
      <c r="AA283" s="11">
        <f>IF(M283="N/E","N/E",M283*100/'Banca Comercial '!$BO283)</f>
        <v>254538240.02190214</v>
      </c>
    </row>
    <row r="284" spans="1:27" customFormat="1" hidden="1" x14ac:dyDescent="0.3">
      <c r="A284" s="42">
        <v>42675</v>
      </c>
      <c r="B284" s="11">
        <v>1470045812</v>
      </c>
      <c r="C284" s="11">
        <v>496263428</v>
      </c>
      <c r="D284" s="11">
        <v>496263428</v>
      </c>
      <c r="E284" s="11">
        <v>32344988</v>
      </c>
      <c r="F284" s="11">
        <v>13508780</v>
      </c>
      <c r="G284" s="11">
        <v>342879538</v>
      </c>
      <c r="H284" s="11">
        <v>339094893</v>
      </c>
      <c r="I284" s="11">
        <v>3784645</v>
      </c>
      <c r="J284" s="11">
        <v>107530122</v>
      </c>
      <c r="K284" s="11">
        <v>147596044</v>
      </c>
      <c r="L284" s="11">
        <v>603751525</v>
      </c>
      <c r="M284" s="11">
        <v>222434815</v>
      </c>
      <c r="N284" s="53"/>
      <c r="O284" s="42">
        <v>42675</v>
      </c>
      <c r="P284" s="11">
        <f>IF(B284="N/E","N/E",B284*100/'Banca Comercial '!$BO284)</f>
        <v>1723777330.9560115</v>
      </c>
      <c r="Q284" s="11">
        <f>IF(C284="N/E","N/E",C284*100/'Banca Comercial '!$BO284)</f>
        <v>581919039.79174817</v>
      </c>
      <c r="R284" s="11">
        <f>IF(D284="N/E","N/E",D284*100/'Banca Comercial '!$BO284)</f>
        <v>581919039.79174817</v>
      </c>
      <c r="S284" s="11">
        <f>IF(E284="N/E","N/E",E284*100/'Banca Comercial '!$BO284)</f>
        <v>37927768.3928698</v>
      </c>
      <c r="T284" s="11">
        <f>IF(F284="N/E","N/E",F284*100/'Banca Comercial '!$BO284)</f>
        <v>15840410.239454463</v>
      </c>
      <c r="U284" s="11">
        <f>IF(G284="N/E","N/E",G284*100/'Banca Comercial '!$BO284)</f>
        <v>402060922.20279074</v>
      </c>
      <c r="V284" s="11">
        <f>IF(H284="N/E","N/E",H284*100/'Banca Comercial '!$BO284)</f>
        <v>397623043.32618606</v>
      </c>
      <c r="W284" s="11">
        <f>IF(I284="N/E","N/E",I284*100/'Banca Comercial '!$BO284)</f>
        <v>4437878.876604707</v>
      </c>
      <c r="X284" s="11">
        <f>IF(J284="N/E","N/E",J284*100/'Banca Comercial '!$BO284)</f>
        <v>126089938.95663321</v>
      </c>
      <c r="Y284" s="11">
        <f>IF(K284="N/E","N/E",K284*100/'Banca Comercial '!$BO284)</f>
        <v>173071283.02337971</v>
      </c>
      <c r="Z284" s="11">
        <f>IF(L284="N/E","N/E",L284*100/'Banca Comercial '!$BO284)</f>
        <v>707959700.1873039</v>
      </c>
      <c r="AA284" s="11">
        <f>IF(M284="N/E","N/E",M284*100/'Banca Comercial '!$BO284)</f>
        <v>260827307.95357975</v>
      </c>
    </row>
    <row r="285" spans="1:27" customFormat="1" hidden="1" x14ac:dyDescent="0.3">
      <c r="A285" s="31">
        <v>42705</v>
      </c>
      <c r="B285" s="11">
        <v>1474173781</v>
      </c>
      <c r="C285" s="11">
        <v>506712245</v>
      </c>
      <c r="D285" s="11">
        <v>506712245</v>
      </c>
      <c r="E285" s="11">
        <v>32586180</v>
      </c>
      <c r="F285" s="11">
        <v>13537059</v>
      </c>
      <c r="G285" s="11">
        <v>348825170</v>
      </c>
      <c r="H285" s="11">
        <v>345032456</v>
      </c>
      <c r="I285" s="11">
        <v>3792714</v>
      </c>
      <c r="J285" s="11">
        <v>111763836</v>
      </c>
      <c r="K285" s="11">
        <v>152344660</v>
      </c>
      <c r="L285" s="11">
        <v>592519484</v>
      </c>
      <c r="M285" s="11">
        <v>222597392</v>
      </c>
      <c r="N285" s="53"/>
      <c r="O285" s="31">
        <v>42705</v>
      </c>
      <c r="P285" s="11">
        <f>IF(B285="N/E","N/E",B285*100/'Banca Comercial '!$BO285)</f>
        <v>1720688285.0611157</v>
      </c>
      <c r="Q285" s="11">
        <f>IF(C285="N/E","N/E",C285*100/'Banca Comercial '!$BO285)</f>
        <v>591445754.29707623</v>
      </c>
      <c r="R285" s="11">
        <f>IF(D285="N/E","N/E",D285*100/'Banca Comercial '!$BO285)</f>
        <v>591445754.29707623</v>
      </c>
      <c r="S285" s="11">
        <f>IF(E285="N/E","N/E",E285*100/'Banca Comercial '!$BO285)</f>
        <v>38035310.967786655</v>
      </c>
      <c r="T285" s="11">
        <f>IF(F285="N/E","N/E",F285*100/'Banca Comercial '!$BO285)</f>
        <v>15800755.064087754</v>
      </c>
      <c r="U285" s="11">
        <f>IF(G285="N/E","N/E",G285*100/'Banca Comercial '!$BO285)</f>
        <v>407156463.70151538</v>
      </c>
      <c r="V285" s="11">
        <f>IF(H285="N/E","N/E",H285*100/'Banca Comercial '!$BO285)</f>
        <v>402729523.92514765</v>
      </c>
      <c r="W285" s="11">
        <f>IF(I285="N/E","N/E",I285*100/'Banca Comercial '!$BO285)</f>
        <v>4426939.7763677118</v>
      </c>
      <c r="X285" s="11">
        <f>IF(J285="N/E","N/E",J285*100/'Banca Comercial '!$BO285)</f>
        <v>130453224.56368649</v>
      </c>
      <c r="Y285" s="11">
        <f>IF(K285="N/E","N/E",K285*100/'Banca Comercial '!$BO285)</f>
        <v>177820061.06213522</v>
      </c>
      <c r="Z285" s="11">
        <f>IF(L285="N/E","N/E",L285*100/'Banca Comercial '!$BO285)</f>
        <v>691601863.99303293</v>
      </c>
      <c r="AA285" s="11">
        <f>IF(M285="N/E","N/E",M285*100/'Banca Comercial '!$BO285)</f>
        <v>259820605.70887125</v>
      </c>
    </row>
    <row r="286" spans="1:27" customFormat="1" hidden="1" x14ac:dyDescent="0.3">
      <c r="A286" s="32">
        <v>42736</v>
      </c>
      <c r="B286" s="11">
        <v>1470319681</v>
      </c>
      <c r="C286" s="11">
        <v>502978806</v>
      </c>
      <c r="D286" s="11">
        <v>502978806</v>
      </c>
      <c r="E286" s="11">
        <v>33289820</v>
      </c>
      <c r="F286" s="11">
        <v>13445513</v>
      </c>
      <c r="G286" s="11">
        <v>345961863</v>
      </c>
      <c r="H286" s="11">
        <v>342170528</v>
      </c>
      <c r="I286" s="11">
        <v>3791335</v>
      </c>
      <c r="J286" s="11">
        <v>110281610</v>
      </c>
      <c r="K286" s="11">
        <v>154818407</v>
      </c>
      <c r="L286" s="11">
        <v>588822012</v>
      </c>
      <c r="M286" s="11">
        <v>223700456</v>
      </c>
      <c r="N286" s="53"/>
      <c r="O286" s="32">
        <v>42736</v>
      </c>
      <c r="P286" s="11">
        <f>IF(B286="N/E","N/E",B286*100/'Banca Comercial '!$BO286)</f>
        <v>1687498851.0607924</v>
      </c>
      <c r="Q286" s="11">
        <f>IF(C286="N/E","N/E",C286*100/'Banca Comercial '!$BO286)</f>
        <v>577273206.77341127</v>
      </c>
      <c r="R286" s="11">
        <f>IF(D286="N/E","N/E",D286*100/'Banca Comercial '!$BO286)</f>
        <v>577273206.77341127</v>
      </c>
      <c r="S286" s="11">
        <f>IF(E286="N/E","N/E",E286*100/'Banca Comercial '!$BO286)</f>
        <v>38207019.689632095</v>
      </c>
      <c r="T286" s="11">
        <f>IF(F286="N/E","N/E",F286*100/'Banca Comercial '!$BO286)</f>
        <v>15431533.721966786</v>
      </c>
      <c r="U286" s="11">
        <f>IF(G286="N/E","N/E",G286*100/'Banca Comercial '!$BO286)</f>
        <v>397063478.0092774</v>
      </c>
      <c r="V286" s="11">
        <f>IF(H286="N/E","N/E",H286*100/'Banca Comercial '!$BO286)</f>
        <v>392712129.42899096</v>
      </c>
      <c r="W286" s="11">
        <f>IF(I286="N/E","N/E",I286*100/'Banca Comercial '!$BO286)</f>
        <v>4351348.5802864451</v>
      </c>
      <c r="X286" s="11">
        <f>IF(J286="N/E","N/E",J286*100/'Banca Comercial '!$BO286)</f>
        <v>126571175.35253504</v>
      </c>
      <c r="Y286" s="11">
        <f>IF(K286="N/E","N/E",K286*100/'Banca Comercial '!$BO286)</f>
        <v>177686449.62833911</v>
      </c>
      <c r="Z286" s="11">
        <f>IF(L286="N/E","N/E",L286*100/'Banca Comercial '!$BO286)</f>
        <v>675796210.55844665</v>
      </c>
      <c r="AA286" s="11">
        <f>IF(M286="N/E","N/E",M286*100/'Banca Comercial '!$BO286)</f>
        <v>256742984.1005953</v>
      </c>
    </row>
    <row r="287" spans="1:27" customFormat="1" hidden="1" x14ac:dyDescent="0.3">
      <c r="A287" s="33">
        <v>42767</v>
      </c>
      <c r="B287" s="11">
        <v>1443003821</v>
      </c>
      <c r="C287" s="11">
        <v>492125017</v>
      </c>
      <c r="D287" s="11">
        <v>492125017</v>
      </c>
      <c r="E287" s="11">
        <v>34563490</v>
      </c>
      <c r="F287" s="11">
        <v>13411211</v>
      </c>
      <c r="G287" s="11">
        <v>340855243</v>
      </c>
      <c r="H287" s="11">
        <v>336991857</v>
      </c>
      <c r="I287" s="11">
        <v>3863386</v>
      </c>
      <c r="J287" s="11">
        <v>103295073</v>
      </c>
      <c r="K287" s="11">
        <v>152886947</v>
      </c>
      <c r="L287" s="11">
        <v>564554084</v>
      </c>
      <c r="M287" s="11">
        <v>233437773</v>
      </c>
      <c r="N287" s="53"/>
      <c r="O287" s="33">
        <v>42767</v>
      </c>
      <c r="P287" s="11">
        <f>IF(B287="N/E","N/E",B287*100/'Banca Comercial '!$BO287)</f>
        <v>1646632988.9987526</v>
      </c>
      <c r="Q287" s="11">
        <f>IF(C287="N/E","N/E",C287*100/'Banca Comercial '!$BO287)</f>
        <v>561571130.935884</v>
      </c>
      <c r="R287" s="11">
        <f>IF(D287="N/E","N/E",D287*100/'Banca Comercial '!$BO287)</f>
        <v>561571130.935884</v>
      </c>
      <c r="S287" s="11">
        <f>IF(E287="N/E","N/E",E287*100/'Banca Comercial '!$BO287)</f>
        <v>39440909.31754262</v>
      </c>
      <c r="T287" s="11">
        <f>IF(F287="N/E","N/E",F287*100/'Banca Comercial '!$BO287)</f>
        <v>15303731.101501325</v>
      </c>
      <c r="U287" s="11">
        <f>IF(G287="N/E","N/E",G287*100/'Banca Comercial '!$BO287)</f>
        <v>388954955.92522496</v>
      </c>
      <c r="V287" s="11">
        <f>IF(H287="N/E","N/E",H287*100/'Banca Comercial '!$BO287)</f>
        <v>384546389.05640864</v>
      </c>
      <c r="W287" s="11">
        <f>IF(I287="N/E","N/E",I287*100/'Banca Comercial '!$BO287)</f>
        <v>4408566.8688163059</v>
      </c>
      <c r="X287" s="11">
        <f>IF(J287="N/E","N/E",J287*100/'Banca Comercial '!$BO287)</f>
        <v>117871534.59161516</v>
      </c>
      <c r="Y287" s="11">
        <f>IF(K287="N/E","N/E",K287*100/'Banca Comercial '!$BO287)</f>
        <v>174461555.02418721</v>
      </c>
      <c r="Z287" s="11">
        <f>IF(L287="N/E","N/E",L287*100/'Banca Comercial '!$BO287)</f>
        <v>644221009.85439658</v>
      </c>
      <c r="AA287" s="11">
        <f>IF(M287="N/E","N/E",M287*100/'Banca Comercial '!$BO287)</f>
        <v>266379293.18428487</v>
      </c>
    </row>
    <row r="288" spans="1:27" customFormat="1" hidden="1" x14ac:dyDescent="0.3">
      <c r="A288" s="34">
        <v>42795</v>
      </c>
      <c r="B288" s="11">
        <v>1422552044</v>
      </c>
      <c r="C288" s="11">
        <v>489659438</v>
      </c>
      <c r="D288" s="11">
        <v>489659438</v>
      </c>
      <c r="E288" s="11">
        <v>35545494</v>
      </c>
      <c r="F288" s="11">
        <v>13292016</v>
      </c>
      <c r="G288" s="11">
        <v>335769787</v>
      </c>
      <c r="H288" s="11">
        <v>332272064</v>
      </c>
      <c r="I288" s="11">
        <v>3497723</v>
      </c>
      <c r="J288" s="11">
        <v>105052141</v>
      </c>
      <c r="K288" s="11">
        <v>152514863</v>
      </c>
      <c r="L288" s="11">
        <v>540777165</v>
      </c>
      <c r="M288" s="11">
        <v>239600578</v>
      </c>
      <c r="N288" s="53"/>
      <c r="O288" s="34">
        <v>42795</v>
      </c>
      <c r="P288" s="11">
        <f>IF(B288="N/E","N/E",B288*100/'Banca Comercial '!$BO288)</f>
        <v>1613394746.0662694</v>
      </c>
      <c r="Q288" s="11">
        <f>IF(C288="N/E","N/E",C288*100/'Banca Comercial '!$BO288)</f>
        <v>555349779.96978092</v>
      </c>
      <c r="R288" s="11">
        <f>IF(D288="N/E","N/E",D288*100/'Banca Comercial '!$BO288)</f>
        <v>555349779.96978092</v>
      </c>
      <c r="S288" s="11">
        <f>IF(E288="N/E","N/E",E288*100/'Banca Comercial '!$BO288)</f>
        <v>40314105.559662819</v>
      </c>
      <c r="T288" s="11">
        <f>IF(F288="N/E","N/E",F288*100/'Banca Comercial '!$BO288)</f>
        <v>15075208.579875894</v>
      </c>
      <c r="U288" s="11">
        <f>IF(G288="N/E","N/E",G288*100/'Banca Comercial '!$BO288)</f>
        <v>380815037.67716658</v>
      </c>
      <c r="V288" s="11">
        <f>IF(H288="N/E","N/E",H288*100/'Banca Comercial '!$BO288)</f>
        <v>376848077.07618409</v>
      </c>
      <c r="W288" s="11">
        <f>IF(I288="N/E","N/E",I288*100/'Banca Comercial '!$BO288)</f>
        <v>3966960.6009825184</v>
      </c>
      <c r="X288" s="11">
        <f>IF(J288="N/E","N/E",J288*100/'Banca Comercial '!$BO288)</f>
        <v>119145428.15307567</v>
      </c>
      <c r="Y288" s="11">
        <f>IF(K288="N/E","N/E",K288*100/'Banca Comercial '!$BO288)</f>
        <v>172975519.38368088</v>
      </c>
      <c r="Z288" s="11">
        <f>IF(L288="N/E","N/E",L288*100/'Banca Comercial '!$BO288)</f>
        <v>613325213.99379611</v>
      </c>
      <c r="AA288" s="11">
        <f>IF(M288="N/E","N/E",M288*100/'Banca Comercial '!$BO288)</f>
        <v>271744232.71901143</v>
      </c>
    </row>
    <row r="289" spans="1:27" customFormat="1" hidden="1" x14ac:dyDescent="0.3">
      <c r="A289" s="35">
        <v>42826</v>
      </c>
      <c r="B289" s="11">
        <v>1433949419</v>
      </c>
      <c r="C289" s="11">
        <v>489915435</v>
      </c>
      <c r="D289" s="11">
        <v>489915435</v>
      </c>
      <c r="E289" s="11">
        <v>37189330</v>
      </c>
      <c r="F289" s="11">
        <v>13364639</v>
      </c>
      <c r="G289" s="11">
        <v>336288586</v>
      </c>
      <c r="H289" s="11">
        <v>333148917</v>
      </c>
      <c r="I289" s="11">
        <v>3139669</v>
      </c>
      <c r="J289" s="11">
        <v>103072880</v>
      </c>
      <c r="K289" s="11">
        <v>152437542</v>
      </c>
      <c r="L289" s="11">
        <v>548716774</v>
      </c>
      <c r="M289" s="11">
        <v>242879668</v>
      </c>
      <c r="N289" s="53"/>
      <c r="O289" s="35">
        <v>42826</v>
      </c>
      <c r="P289" s="11">
        <f>IF(B289="N/E","N/E",B289*100/'Banca Comercial '!$BO289)</f>
        <v>1624324327.6805952</v>
      </c>
      <c r="Q289" s="11">
        <f>IF(C289="N/E","N/E",C289*100/'Banca Comercial '!$BO289)</f>
        <v>554957900.90816402</v>
      </c>
      <c r="R289" s="11">
        <f>IF(D289="N/E","N/E",D289*100/'Banca Comercial '!$BO289)</f>
        <v>554957900.90816402</v>
      </c>
      <c r="S289" s="11">
        <f>IF(E289="N/E","N/E",E289*100/'Banca Comercial '!$BO289)</f>
        <v>42126683.583629102</v>
      </c>
      <c r="T289" s="11">
        <f>IF(F289="N/E","N/E",F289*100/'Banca Comercial '!$BO289)</f>
        <v>15138963.73939593</v>
      </c>
      <c r="U289" s="11">
        <f>IF(G289="N/E","N/E",G289*100/'Banca Comercial '!$BO289)</f>
        <v>380935146.05420542</v>
      </c>
      <c r="V289" s="11">
        <f>IF(H289="N/E","N/E",H289*100/'Banca Comercial '!$BO289)</f>
        <v>377378646.31300735</v>
      </c>
      <c r="W289" s="11">
        <f>IF(I289="N/E","N/E",I289*100/'Banca Comercial '!$BO289)</f>
        <v>3556499.7411980587</v>
      </c>
      <c r="X289" s="11">
        <f>IF(J289="N/E","N/E",J289*100/'Banca Comercial '!$BO289)</f>
        <v>116757107.53093353</v>
      </c>
      <c r="Y289" s="11">
        <f>IF(K289="N/E","N/E",K289*100/'Banca Comercial '!$BO289)</f>
        <v>172675552.31837121</v>
      </c>
      <c r="Z289" s="11">
        <f>IF(L289="N/E","N/E",L289*100/'Banca Comercial '!$BO289)</f>
        <v>621565860.83502233</v>
      </c>
      <c r="AA289" s="11">
        <f>IF(M289="N/E","N/E",M289*100/'Banca Comercial '!$BO289)</f>
        <v>275125013.61903769</v>
      </c>
    </row>
    <row r="290" spans="1:27" customFormat="1" hidden="1" x14ac:dyDescent="0.3">
      <c r="A290" s="36">
        <v>42856</v>
      </c>
      <c r="B290" s="11">
        <v>1451732939</v>
      </c>
      <c r="C290" s="11">
        <v>484981057</v>
      </c>
      <c r="D290" s="11">
        <v>484981057</v>
      </c>
      <c r="E290" s="11">
        <v>37471301</v>
      </c>
      <c r="F290" s="11">
        <v>13315559</v>
      </c>
      <c r="G290" s="11">
        <v>334243862</v>
      </c>
      <c r="H290" s="11">
        <v>331043891</v>
      </c>
      <c r="I290" s="11">
        <v>3199971</v>
      </c>
      <c r="J290" s="11">
        <v>99950335</v>
      </c>
      <c r="K290" s="11">
        <v>153778408</v>
      </c>
      <c r="L290" s="11">
        <v>559726458</v>
      </c>
      <c r="M290" s="11">
        <v>253247016</v>
      </c>
      <c r="N290" s="53"/>
      <c r="O290" s="36">
        <v>42856</v>
      </c>
      <c r="P290" s="11">
        <f>IF(B290="N/E","N/E",B290*100/'Banca Comercial '!$BO290)</f>
        <v>1646438176.7887111</v>
      </c>
      <c r="Q290" s="11">
        <f>IF(C290="N/E","N/E",C290*100/'Banca Comercial '!$BO290)</f>
        <v>550026320.82879388</v>
      </c>
      <c r="R290" s="11">
        <f>IF(D290="N/E","N/E",D290*100/'Banca Comercial '!$BO290)</f>
        <v>550026320.82879388</v>
      </c>
      <c r="S290" s="11">
        <f>IF(E290="N/E","N/E",E290*100/'Banca Comercial '!$BO290)</f>
        <v>42496921.329647534</v>
      </c>
      <c r="T290" s="11">
        <f>IF(F290="N/E","N/E",F290*100/'Banca Comercial '!$BO290)</f>
        <v>15101430.9133083</v>
      </c>
      <c r="U290" s="11">
        <f>IF(G290="N/E","N/E",G290*100/'Banca Comercial '!$BO290)</f>
        <v>379072376.17214215</v>
      </c>
      <c r="V290" s="11">
        <f>IF(H290="N/E","N/E",H290*100/'Banca Comercial '!$BO290)</f>
        <v>375443227.67142284</v>
      </c>
      <c r="W290" s="11">
        <f>IF(I290="N/E","N/E",I290*100/'Banca Comercial '!$BO290)</f>
        <v>3629148.5007193517</v>
      </c>
      <c r="X290" s="11">
        <f>IF(J290="N/E","N/E",J290*100/'Banca Comercial '!$BO290)</f>
        <v>113355592.41369593</v>
      </c>
      <c r="Y290" s="11">
        <f>IF(K290="N/E","N/E",K290*100/'Banca Comercial '!$BO290)</f>
        <v>174403042.66388938</v>
      </c>
      <c r="Z290" s="11">
        <f>IF(L290="N/E","N/E",L290*100/'Banca Comercial '!$BO290)</f>
        <v>634796514.0508002</v>
      </c>
      <c r="AA290" s="11">
        <f>IF(M290="N/E","N/E",M290*100/'Banca Comercial '!$BO290)</f>
        <v>287212299.24522746</v>
      </c>
    </row>
    <row r="291" spans="1:27" customFormat="1" hidden="1" x14ac:dyDescent="0.3">
      <c r="A291" s="37">
        <v>42887</v>
      </c>
      <c r="B291" s="11">
        <v>1445757000</v>
      </c>
      <c r="C291" s="11">
        <v>483172765</v>
      </c>
      <c r="D291" s="11">
        <v>483172765</v>
      </c>
      <c r="E291" s="11">
        <v>38257907</v>
      </c>
      <c r="F291" s="11">
        <v>13356688</v>
      </c>
      <c r="G291" s="11">
        <v>329531726</v>
      </c>
      <c r="H291" s="11">
        <v>326388573</v>
      </c>
      <c r="I291" s="11">
        <v>3143153</v>
      </c>
      <c r="J291" s="11">
        <v>102026444</v>
      </c>
      <c r="K291" s="11">
        <v>153800276</v>
      </c>
      <c r="L291" s="11">
        <v>553052930</v>
      </c>
      <c r="M291" s="11">
        <v>255731029</v>
      </c>
      <c r="N291" s="53"/>
      <c r="O291" s="37">
        <v>42887</v>
      </c>
      <c r="P291" s="11">
        <f>IF(B291="N/E","N/E",B291*100/'Banca Comercial '!$BO291)</f>
        <v>1635548874.3902402</v>
      </c>
      <c r="Q291" s="11">
        <f>IF(C291="N/E","N/E",C291*100/'Banca Comercial '!$BO291)</f>
        <v>546601311.23817492</v>
      </c>
      <c r="R291" s="11">
        <f>IF(D291="N/E","N/E",D291*100/'Banca Comercial '!$BO291)</f>
        <v>546601311.23817492</v>
      </c>
      <c r="S291" s="11">
        <f>IF(E291="N/E","N/E",E291*100/'Banca Comercial '!$BO291)</f>
        <v>43280217.028433196</v>
      </c>
      <c r="T291" s="11">
        <f>IF(F291="N/E","N/E",F291*100/'Banca Comercial '!$BO291)</f>
        <v>15110088.36476782</v>
      </c>
      <c r="U291" s="11">
        <f>IF(G291="N/E","N/E",G291*100/'Banca Comercial '!$BO291)</f>
        <v>372791031.6430583</v>
      </c>
      <c r="V291" s="11">
        <f>IF(H291="N/E","N/E",H291*100/'Banca Comercial '!$BO291)</f>
        <v>369235260.96293271</v>
      </c>
      <c r="W291" s="11">
        <f>IF(I291="N/E","N/E",I291*100/'Banca Comercial '!$BO291)</f>
        <v>3555770.6801255718</v>
      </c>
      <c r="X291" s="11">
        <f>IF(J291="N/E","N/E",J291*100/'Banca Comercial '!$BO291)</f>
        <v>115419974.20191558</v>
      </c>
      <c r="Y291" s="11">
        <f>IF(K291="N/E","N/E",K291*100/'Banca Comercial '!$BO291)</f>
        <v>173990420.44597277</v>
      </c>
      <c r="Z291" s="11">
        <f>IF(L291="N/E","N/E",L291*100/'Banca Comercial '!$BO291)</f>
        <v>625655000.90245056</v>
      </c>
      <c r="AA291" s="11">
        <f>IF(M291="N/E","N/E",M291*100/'Banca Comercial '!$BO291)</f>
        <v>289302141.80364186</v>
      </c>
    </row>
    <row r="292" spans="1:27" customFormat="1" hidden="1" x14ac:dyDescent="0.3">
      <c r="A292" s="38">
        <v>42917</v>
      </c>
      <c r="B292" s="11">
        <v>1488304113</v>
      </c>
      <c r="C292" s="11">
        <v>488459412</v>
      </c>
      <c r="D292" s="11">
        <v>488459412</v>
      </c>
      <c r="E292" s="11">
        <v>39067576</v>
      </c>
      <c r="F292" s="11">
        <v>13347467</v>
      </c>
      <c r="G292" s="11">
        <v>330626820</v>
      </c>
      <c r="H292" s="11">
        <v>327535356</v>
      </c>
      <c r="I292" s="11">
        <v>3091464</v>
      </c>
      <c r="J292" s="11">
        <v>105417549</v>
      </c>
      <c r="K292" s="11">
        <v>153535296</v>
      </c>
      <c r="L292" s="11">
        <v>591346124</v>
      </c>
      <c r="M292" s="11">
        <v>254963281</v>
      </c>
      <c r="N292" s="53"/>
      <c r="O292" s="38">
        <v>42917</v>
      </c>
      <c r="P292" s="11">
        <f>IF(B292="N/E","N/E",B292*100/'Banca Comercial '!$BO292)</f>
        <v>1677338666.187571</v>
      </c>
      <c r="Q292" s="11">
        <f>IF(C292="N/E","N/E",C292*100/'Banca Comercial '!$BO292)</f>
        <v>550500298.59780765</v>
      </c>
      <c r="R292" s="11">
        <f>IF(D292="N/E","N/E",D292*100/'Banca Comercial '!$BO292)</f>
        <v>550500298.59780765</v>
      </c>
      <c r="S292" s="11">
        <f>IF(E292="N/E","N/E",E292*100/'Banca Comercial '!$BO292)</f>
        <v>44029681.331010044</v>
      </c>
      <c r="T292" s="11">
        <f>IF(F292="N/E","N/E",F292*100/'Banca Comercial '!$BO292)</f>
        <v>15042774.053505974</v>
      </c>
      <c r="U292" s="11">
        <f>IF(G292="N/E","N/E",G292*100/'Banca Comercial '!$BO292)</f>
        <v>372620853.77616513</v>
      </c>
      <c r="V292" s="11">
        <f>IF(H292="N/E","N/E",H292*100/'Banca Comercial '!$BO292)</f>
        <v>369136732.44838452</v>
      </c>
      <c r="W292" s="11">
        <f>IF(I292="N/E","N/E",I292*100/'Banca Comercial '!$BO292)</f>
        <v>3484121.3277806034</v>
      </c>
      <c r="X292" s="11">
        <f>IF(J292="N/E","N/E",J292*100/'Banca Comercial '!$BO292)</f>
        <v>118806989.4371265</v>
      </c>
      <c r="Y292" s="11">
        <f>IF(K292="N/E","N/E",K292*100/'Banca Comercial '!$BO292)</f>
        <v>173036334.68179089</v>
      </c>
      <c r="Z292" s="11">
        <f>IF(L292="N/E","N/E",L292*100/'Banca Comercial '!$BO292)</f>
        <v>666455000.84386992</v>
      </c>
      <c r="AA292" s="11">
        <f>IF(M292="N/E","N/E",M292*100/'Banca Comercial '!$BO292)</f>
        <v>287347032.06410271</v>
      </c>
    </row>
    <row r="293" spans="1:27" customFormat="1" hidden="1" x14ac:dyDescent="0.3">
      <c r="A293" s="39">
        <v>42948</v>
      </c>
      <c r="B293" s="11">
        <v>1513559650</v>
      </c>
      <c r="C293" s="11">
        <v>499492604</v>
      </c>
      <c r="D293" s="11">
        <v>499492604</v>
      </c>
      <c r="E293" s="11">
        <v>39689033</v>
      </c>
      <c r="F293" s="11">
        <v>13327807</v>
      </c>
      <c r="G293" s="11">
        <v>330837084</v>
      </c>
      <c r="H293" s="11">
        <v>327499938</v>
      </c>
      <c r="I293" s="11">
        <v>3337146</v>
      </c>
      <c r="J293" s="11">
        <v>115638680</v>
      </c>
      <c r="K293" s="11">
        <v>153113843</v>
      </c>
      <c r="L293" s="11">
        <v>601520870</v>
      </c>
      <c r="M293" s="11">
        <v>259432333</v>
      </c>
      <c r="N293" s="53"/>
      <c r="O293" s="39">
        <v>42948</v>
      </c>
      <c r="P293" s="11">
        <f>IF(B293="N/E","N/E",B293*100/'Banca Comercial '!$BO293)</f>
        <v>1697414316.1327572</v>
      </c>
      <c r="Q293" s="11">
        <f>IF(C293="N/E","N/E",C293*100/'Banca Comercial '!$BO293)</f>
        <v>560166820.5359664</v>
      </c>
      <c r="R293" s="11">
        <f>IF(D293="N/E","N/E",D293*100/'Banca Comercial '!$BO293)</f>
        <v>560166820.5359664</v>
      </c>
      <c r="S293" s="11">
        <f>IF(E293="N/E","N/E",E293*100/'Banca Comercial '!$BO293)</f>
        <v>44510127.372690886</v>
      </c>
      <c r="T293" s="11">
        <f>IF(F293="N/E","N/E",F293*100/'Banca Comercial '!$BO293)</f>
        <v>14946758.394658826</v>
      </c>
      <c r="U293" s="11">
        <f>IF(G293="N/E","N/E",G293*100/'Banca Comercial '!$BO293)</f>
        <v>371024427.54021329</v>
      </c>
      <c r="V293" s="11">
        <f>IF(H293="N/E","N/E",H293*100/'Banca Comercial '!$BO293)</f>
        <v>367281912.73716259</v>
      </c>
      <c r="W293" s="11">
        <f>IF(I293="N/E","N/E",I293*100/'Banca Comercial '!$BO293)</f>
        <v>3742514.8030506535</v>
      </c>
      <c r="X293" s="11">
        <f>IF(J293="N/E","N/E",J293*100/'Banca Comercial '!$BO293)</f>
        <v>129685507.22840342</v>
      </c>
      <c r="Y293" s="11">
        <f>IF(K293="N/E","N/E",K293*100/'Banca Comercial '!$BO293)</f>
        <v>171712842.04511091</v>
      </c>
      <c r="Z293" s="11">
        <f>IF(L293="N/E","N/E",L293*100/'Banca Comercial '!$BO293)</f>
        <v>674588633.61654174</v>
      </c>
      <c r="AA293" s="11">
        <f>IF(M293="N/E","N/E",M293*100/'Banca Comercial '!$BO293)</f>
        <v>290946019.93513817</v>
      </c>
    </row>
    <row r="294" spans="1:27" customFormat="1" hidden="1" x14ac:dyDescent="0.3">
      <c r="A294" s="40">
        <v>42979</v>
      </c>
      <c r="B294" s="11">
        <v>1536377028</v>
      </c>
      <c r="C294" s="11">
        <v>509232397</v>
      </c>
      <c r="D294" s="11">
        <v>509232397</v>
      </c>
      <c r="E294" s="11">
        <v>40562490</v>
      </c>
      <c r="F294" s="11">
        <v>13387192</v>
      </c>
      <c r="G294" s="11">
        <v>337675746</v>
      </c>
      <c r="H294" s="11">
        <v>334707391</v>
      </c>
      <c r="I294" s="11">
        <v>2968355</v>
      </c>
      <c r="J294" s="11">
        <v>117606969</v>
      </c>
      <c r="K294" s="11">
        <v>152816175</v>
      </c>
      <c r="L294" s="11">
        <v>606966167</v>
      </c>
      <c r="M294" s="11">
        <v>267362289</v>
      </c>
      <c r="N294" s="53"/>
      <c r="O294" s="40">
        <v>42979</v>
      </c>
      <c r="P294" s="11">
        <f>IF(B294="N/E","N/E",B294*100/'Banca Comercial '!$BO294)</f>
        <v>1717628750.6814585</v>
      </c>
      <c r="Q294" s="11">
        <f>IF(C294="N/E","N/E",C294*100/'Banca Comercial '!$BO294)</f>
        <v>569308307.74282742</v>
      </c>
      <c r="R294" s="11">
        <f>IF(D294="N/E","N/E",D294*100/'Banca Comercial '!$BO294)</f>
        <v>569308307.74282742</v>
      </c>
      <c r="S294" s="11">
        <f>IF(E294="N/E","N/E",E294*100/'Banca Comercial '!$BO294)</f>
        <v>45347787.524475507</v>
      </c>
      <c r="T294" s="11">
        <f>IF(F294="N/E","N/E",F294*100/'Banca Comercial '!$BO294)</f>
        <v>14966525.436810173</v>
      </c>
      <c r="U294" s="11">
        <f>IF(G294="N/E","N/E",G294*100/'Banca Comercial '!$BO294)</f>
        <v>377512524.05305392</v>
      </c>
      <c r="V294" s="11">
        <f>IF(H294="N/E","N/E",H294*100/'Banca Comercial '!$BO294)</f>
        <v>374193981.92614764</v>
      </c>
      <c r="W294" s="11">
        <f>IF(I294="N/E","N/E",I294*100/'Banca Comercial '!$BO294)</f>
        <v>3318542.1269062744</v>
      </c>
      <c r="X294" s="11">
        <f>IF(J294="N/E","N/E",J294*100/'Banca Comercial '!$BO294)</f>
        <v>131481470.72848776</v>
      </c>
      <c r="Y294" s="11">
        <f>IF(K294="N/E","N/E",K294*100/'Banca Comercial '!$BO294)</f>
        <v>170844428.78637543</v>
      </c>
      <c r="Z294" s="11">
        <f>IF(L294="N/E","N/E",L294*100/'Banca Comercial '!$BO294)</f>
        <v>678572069.30988002</v>
      </c>
      <c r="AA294" s="11">
        <f>IF(M294="N/E","N/E",M294*100/'Banca Comercial '!$BO294)</f>
        <v>298903944.8423757</v>
      </c>
    </row>
    <row r="295" spans="1:27" customFormat="1" hidden="1" x14ac:dyDescent="0.3">
      <c r="A295" s="41">
        <v>43009</v>
      </c>
      <c r="B295" s="11">
        <v>1542145338</v>
      </c>
      <c r="C295" s="11">
        <v>518790718</v>
      </c>
      <c r="D295" s="11">
        <v>518790718</v>
      </c>
      <c r="E295" s="11">
        <v>40337743</v>
      </c>
      <c r="F295" s="11">
        <v>13347549</v>
      </c>
      <c r="G295" s="11">
        <v>346711359</v>
      </c>
      <c r="H295" s="11">
        <v>343526247</v>
      </c>
      <c r="I295" s="11">
        <v>3185112</v>
      </c>
      <c r="J295" s="11">
        <v>118394067</v>
      </c>
      <c r="K295" s="11">
        <v>153370148</v>
      </c>
      <c r="L295" s="11">
        <v>605013081</v>
      </c>
      <c r="M295" s="11">
        <v>264971391</v>
      </c>
      <c r="N295" s="53"/>
      <c r="O295" s="41">
        <v>43009</v>
      </c>
      <c r="P295" s="11">
        <f>IF(B295="N/E","N/E",B295*100/'Banca Comercial '!$BO295)</f>
        <v>1713295133.1459715</v>
      </c>
      <c r="Q295" s="11">
        <f>IF(C295="N/E","N/E",C295*100/'Banca Comercial '!$BO295)</f>
        <v>576366954.76668763</v>
      </c>
      <c r="R295" s="11">
        <f>IF(D295="N/E","N/E",D295*100/'Banca Comercial '!$BO295)</f>
        <v>576366954.76668763</v>
      </c>
      <c r="S295" s="11">
        <f>IF(E295="N/E","N/E",E295*100/'Banca Comercial '!$BO295)</f>
        <v>44814491.255164035</v>
      </c>
      <c r="T295" s="11">
        <f>IF(F295="N/E","N/E",F295*100/'Banca Comercial '!$BO295)</f>
        <v>14828881.673879808</v>
      </c>
      <c r="U295" s="11">
        <f>IF(G295="N/E","N/E",G295*100/'Banca Comercial '!$BO295)</f>
        <v>385189948.92628324</v>
      </c>
      <c r="V295" s="11">
        <f>IF(H295="N/E","N/E",H295*100/'Banca Comercial '!$BO295)</f>
        <v>381651348.02164865</v>
      </c>
      <c r="W295" s="11">
        <f>IF(I295="N/E","N/E",I295*100/'Banca Comercial '!$BO295)</f>
        <v>3538600.9046346005</v>
      </c>
      <c r="X295" s="11">
        <f>IF(J295="N/E","N/E",J295*100/'Banca Comercial '!$BO295)</f>
        <v>131533632.91136058</v>
      </c>
      <c r="Y295" s="11">
        <f>IF(K295="N/E","N/E",K295*100/'Banca Comercial '!$BO295)</f>
        <v>170391416.20663342</v>
      </c>
      <c r="Z295" s="11">
        <f>IF(L295="N/E","N/E",L295*100/'Banca Comercial '!$BO295)</f>
        <v>672158415.6985271</v>
      </c>
      <c r="AA295" s="11">
        <f>IF(M295="N/E","N/E",M295*100/'Banca Comercial '!$BO295)</f>
        <v>294378346.47412354</v>
      </c>
    </row>
    <row r="296" spans="1:27" customFormat="1" hidden="1" x14ac:dyDescent="0.3">
      <c r="A296" s="42">
        <v>43040</v>
      </c>
      <c r="B296" s="11">
        <v>1560136623</v>
      </c>
      <c r="C296" s="11">
        <v>522929427</v>
      </c>
      <c r="D296" s="11">
        <v>522929427</v>
      </c>
      <c r="E296" s="11">
        <v>40629721</v>
      </c>
      <c r="F296" s="11">
        <v>13359422</v>
      </c>
      <c r="G296" s="11">
        <v>348665282</v>
      </c>
      <c r="H296" s="11">
        <v>345521353</v>
      </c>
      <c r="I296" s="11">
        <v>3143929</v>
      </c>
      <c r="J296" s="11">
        <v>120275002</v>
      </c>
      <c r="K296" s="11">
        <v>167036235</v>
      </c>
      <c r="L296" s="11">
        <v>607876770</v>
      </c>
      <c r="M296" s="11">
        <v>262294191</v>
      </c>
      <c r="N296" s="53"/>
      <c r="O296" s="42">
        <v>43040</v>
      </c>
      <c r="P296" s="11">
        <f>IF(B296="N/E","N/E",B296*100/'Banca Comercial '!$BO296)</f>
        <v>1715596283.2809942</v>
      </c>
      <c r="Q296" s="11">
        <f>IF(C296="N/E","N/E",C296*100/'Banca Comercial '!$BO296)</f>
        <v>575036678.29702628</v>
      </c>
      <c r="R296" s="11">
        <f>IF(D296="N/E","N/E",D296*100/'Banca Comercial '!$BO296)</f>
        <v>575036678.29702628</v>
      </c>
      <c r="S296" s="11">
        <f>IF(E296="N/E","N/E",E296*100/'Banca Comercial '!$BO296)</f>
        <v>44678265.551070109</v>
      </c>
      <c r="T296" s="11">
        <f>IF(F296="N/E","N/E",F296*100/'Banca Comercial '!$BO296)</f>
        <v>14690620.290619474</v>
      </c>
      <c r="U296" s="11">
        <f>IF(G296="N/E","N/E",G296*100/'Banca Comercial '!$BO296)</f>
        <v>383407999.71613747</v>
      </c>
      <c r="V296" s="11">
        <f>IF(H296="N/E","N/E",H296*100/'Banca Comercial '!$BO296)</f>
        <v>379950794.22029591</v>
      </c>
      <c r="W296" s="11">
        <f>IF(I296="N/E","N/E",I296*100/'Banca Comercial '!$BO296)</f>
        <v>3457205.495841586</v>
      </c>
      <c r="X296" s="11">
        <f>IF(J296="N/E","N/E",J296*100/'Banca Comercial '!$BO296)</f>
        <v>132259792.73919918</v>
      </c>
      <c r="Y296" s="11">
        <f>IF(K296="N/E","N/E",K296*100/'Banca Comercial '!$BO296)</f>
        <v>183680544.20016694</v>
      </c>
      <c r="Z296" s="11">
        <f>IF(L296="N/E","N/E",L296*100/'Banca Comercial '!$BO296)</f>
        <v>668448590.93142104</v>
      </c>
      <c r="AA296" s="11">
        <f>IF(M296="N/E","N/E",M296*100/'Banca Comercial '!$BO296)</f>
        <v>288430469.85237986</v>
      </c>
    </row>
    <row r="297" spans="1:27" customFormat="1" hidden="1" x14ac:dyDescent="0.3">
      <c r="A297" s="31">
        <v>43070</v>
      </c>
      <c r="B297" s="11">
        <v>1577553205</v>
      </c>
      <c r="C297" s="11">
        <v>546726083</v>
      </c>
      <c r="D297" s="11">
        <v>546726083</v>
      </c>
      <c r="E297" s="11">
        <v>41384742</v>
      </c>
      <c r="F297" s="11">
        <v>13438874</v>
      </c>
      <c r="G297" s="11">
        <v>363834517</v>
      </c>
      <c r="H297" s="11">
        <v>360730834</v>
      </c>
      <c r="I297" s="11">
        <v>3103683</v>
      </c>
      <c r="J297" s="11">
        <v>128067950</v>
      </c>
      <c r="K297" s="11">
        <v>169044766</v>
      </c>
      <c r="L297" s="11">
        <v>602758586</v>
      </c>
      <c r="M297" s="11">
        <v>259023770</v>
      </c>
      <c r="N297" s="53"/>
      <c r="O297" s="31">
        <v>43070</v>
      </c>
      <c r="P297" s="11">
        <f>IF(B297="N/E","N/E",B297*100/'Banca Comercial '!$BO297)</f>
        <v>1724550411.4614201</v>
      </c>
      <c r="Q297" s="11">
        <f>IF(C297="N/E","N/E",C297*100/'Banca Comercial '!$BO297)</f>
        <v>597670296.25751388</v>
      </c>
      <c r="R297" s="11">
        <f>IF(D297="N/E","N/E",D297*100/'Banca Comercial '!$BO297)</f>
        <v>597670296.25751388</v>
      </c>
      <c r="S297" s="11">
        <f>IF(E297="N/E","N/E",E297*100/'Banca Comercial '!$BO297)</f>
        <v>45240993.215391874</v>
      </c>
      <c r="T297" s="11">
        <f>IF(F297="N/E","N/E",F297*100/'Banca Comercial '!$BO297)</f>
        <v>14691115.084310694</v>
      </c>
      <c r="U297" s="11">
        <f>IF(G297="N/E","N/E",G297*100/'Banca Comercial '!$BO297)</f>
        <v>397736801.52753836</v>
      </c>
      <c r="V297" s="11">
        <f>IF(H297="N/E","N/E",H297*100/'Banca Comercial '!$BO297)</f>
        <v>394343915.77399838</v>
      </c>
      <c r="W297" s="11">
        <f>IF(I297="N/E","N/E",I297*100/'Banca Comercial '!$BO297)</f>
        <v>3392885.7535399669</v>
      </c>
      <c r="X297" s="11">
        <f>IF(J297="N/E","N/E",J297*100/'Banca Comercial '!$BO297)</f>
        <v>140001386.43027294</v>
      </c>
      <c r="Y297" s="11">
        <f>IF(K297="N/E","N/E",K297*100/'Banca Comercial '!$BO297)</f>
        <v>184796442.89442489</v>
      </c>
      <c r="Z297" s="11">
        <f>IF(L297="N/E","N/E",L297*100/'Banca Comercial '!$BO297)</f>
        <v>658923936.26001585</v>
      </c>
      <c r="AA297" s="11">
        <f>IF(M297="N/E","N/E",M297*100/'Banca Comercial '!$BO297)</f>
        <v>283159736.04946542</v>
      </c>
    </row>
    <row r="298" spans="1:27" customFormat="1" hidden="1" x14ac:dyDescent="0.3">
      <c r="A298" s="32">
        <v>43101</v>
      </c>
      <c r="B298" s="11">
        <v>1571092439</v>
      </c>
      <c r="C298" s="11">
        <v>532658222</v>
      </c>
      <c r="D298" s="11">
        <v>532658222</v>
      </c>
      <c r="E298" s="11">
        <v>40984850</v>
      </c>
      <c r="F298" s="11">
        <v>13316378</v>
      </c>
      <c r="G298" s="11">
        <v>357063039</v>
      </c>
      <c r="H298" s="11">
        <v>354111749</v>
      </c>
      <c r="I298" s="11">
        <v>2951290</v>
      </c>
      <c r="J298" s="11">
        <v>121293955</v>
      </c>
      <c r="K298" s="11">
        <v>169895707</v>
      </c>
      <c r="L298" s="11">
        <v>607360679</v>
      </c>
      <c r="M298" s="11">
        <v>261177831</v>
      </c>
      <c r="N298" s="53"/>
      <c r="O298" s="32">
        <v>43101</v>
      </c>
      <c r="P298" s="11">
        <f>IF(B298="N/E","N/E",B298*100/'Banca Comercial '!$BO298)</f>
        <v>1708410959.2769876</v>
      </c>
      <c r="Q298" s="11">
        <f>IF(C298="N/E","N/E",C298*100/'Banca Comercial '!$BO298)</f>
        <v>579214259.7242775</v>
      </c>
      <c r="R298" s="11">
        <f>IF(D298="N/E","N/E",D298*100/'Banca Comercial '!$BO298)</f>
        <v>579214259.7242775</v>
      </c>
      <c r="S298" s="11">
        <f>IF(E298="N/E","N/E",E298*100/'Banca Comercial '!$BO298)</f>
        <v>44567057.396629378</v>
      </c>
      <c r="T298" s="11">
        <f>IF(F298="N/E","N/E",F298*100/'Banca Comercial '!$BO298)</f>
        <v>14480272.164988106</v>
      </c>
      <c r="U298" s="11">
        <f>IF(G298="N/E","N/E",G298*100/'Banca Comercial '!$BO298)</f>
        <v>388271494.30406398</v>
      </c>
      <c r="V298" s="11">
        <f>IF(H298="N/E","N/E",H298*100/'Banca Comercial '!$BO298)</f>
        <v>385062252.08836478</v>
      </c>
      <c r="W298" s="11">
        <f>IF(I298="N/E","N/E",I298*100/'Banca Comercial '!$BO298)</f>
        <v>3209242.2156991749</v>
      </c>
      <c r="X298" s="11">
        <f>IF(J298="N/E","N/E",J298*100/'Banca Comercial '!$BO298)</f>
        <v>131895435.85859607</v>
      </c>
      <c r="Y298" s="11">
        <f>IF(K298="N/E","N/E",K298*100/'Banca Comercial '!$BO298)</f>
        <v>184745136.9301078</v>
      </c>
      <c r="Z298" s="11">
        <f>IF(L298="N/E","N/E",L298*100/'Banca Comercial '!$BO298)</f>
        <v>660445951.1611923</v>
      </c>
      <c r="AA298" s="11">
        <f>IF(M298="N/E","N/E",M298*100/'Banca Comercial '!$BO298)</f>
        <v>284005611.46140999</v>
      </c>
    </row>
    <row r="299" spans="1:27" customFormat="1" hidden="1" x14ac:dyDescent="0.3">
      <c r="A299" s="33">
        <v>43132</v>
      </c>
      <c r="B299" s="11">
        <v>1571270807</v>
      </c>
      <c r="C299" s="11">
        <v>536271567</v>
      </c>
      <c r="D299" s="11">
        <v>536271567</v>
      </c>
      <c r="E299" s="11">
        <v>41088760</v>
      </c>
      <c r="F299" s="11">
        <v>13276057</v>
      </c>
      <c r="G299" s="11">
        <v>362701731</v>
      </c>
      <c r="H299" s="11">
        <v>359795147</v>
      </c>
      <c r="I299" s="11">
        <v>2906584</v>
      </c>
      <c r="J299" s="11">
        <v>119205019</v>
      </c>
      <c r="K299" s="11">
        <v>170337524</v>
      </c>
      <c r="L299" s="11">
        <v>598106319</v>
      </c>
      <c r="M299" s="11">
        <v>266555397</v>
      </c>
      <c r="N299" s="53"/>
      <c r="O299" s="33">
        <v>43132</v>
      </c>
      <c r="P299" s="11">
        <f>IF(B299="N/E","N/E",B299*100/'Banca Comercial '!$BO299)</f>
        <v>1702120440.4812422</v>
      </c>
      <c r="Q299" s="11">
        <f>IF(C299="N/E","N/E",C299*100/'Banca Comercial '!$BO299)</f>
        <v>580930283.80155349</v>
      </c>
      <c r="R299" s="11">
        <f>IF(D299="N/E","N/E",D299*100/'Banca Comercial '!$BO299)</f>
        <v>580930283.80155349</v>
      </c>
      <c r="S299" s="11">
        <f>IF(E299="N/E","N/E",E299*100/'Banca Comercial '!$BO299)</f>
        <v>44510480.28032767</v>
      </c>
      <c r="T299" s="11">
        <f>IF(F299="N/E","N/E",F299*100/'Banca Comercial '!$BO299)</f>
        <v>14381638.027017757</v>
      </c>
      <c r="U299" s="11">
        <f>IF(G299="N/E","N/E",G299*100/'Banca Comercial '!$BO299)</f>
        <v>392906192.47979766</v>
      </c>
      <c r="V299" s="11">
        <f>IF(H299="N/E","N/E",H299*100/'Banca Comercial '!$BO299)</f>
        <v>389757558.89204478</v>
      </c>
      <c r="W299" s="11">
        <f>IF(I299="N/E","N/E",I299*100/'Banca Comercial '!$BO299)</f>
        <v>3148633.5877528531</v>
      </c>
      <c r="X299" s="11">
        <f>IF(J299="N/E","N/E",J299*100/'Banca Comercial '!$BO299)</f>
        <v>129131973.01441039</v>
      </c>
      <c r="Y299" s="11">
        <f>IF(K299="N/E","N/E",K299*100/'Banca Comercial '!$BO299)</f>
        <v>184522604.30837634</v>
      </c>
      <c r="Z299" s="11">
        <f>IF(L299="N/E","N/E",L299*100/'Banca Comercial '!$BO299)</f>
        <v>647914405.72528517</v>
      </c>
      <c r="AA299" s="11">
        <f>IF(M299="N/E","N/E",M299*100/'Banca Comercial '!$BO299)</f>
        <v>288753146.64602709</v>
      </c>
    </row>
    <row r="300" spans="1:27" customFormat="1" hidden="1" x14ac:dyDescent="0.3">
      <c r="A300" s="34">
        <v>43160</v>
      </c>
      <c r="B300" s="11">
        <v>1574672803</v>
      </c>
      <c r="C300" s="11">
        <v>541034890</v>
      </c>
      <c r="D300" s="11">
        <v>541034890</v>
      </c>
      <c r="E300" s="11">
        <v>41865701</v>
      </c>
      <c r="F300" s="11">
        <v>13300421</v>
      </c>
      <c r="G300" s="11">
        <v>361309458</v>
      </c>
      <c r="H300" s="11">
        <v>357969090</v>
      </c>
      <c r="I300" s="11">
        <v>3340368</v>
      </c>
      <c r="J300" s="11">
        <v>124559310</v>
      </c>
      <c r="K300" s="11">
        <v>169640523</v>
      </c>
      <c r="L300" s="11">
        <v>591009783</v>
      </c>
      <c r="M300" s="11">
        <v>272987607</v>
      </c>
      <c r="N300" s="53"/>
      <c r="O300" s="34">
        <v>43160</v>
      </c>
      <c r="P300" s="11">
        <f>IF(B300="N/E","N/E",B300*100/'Banca Comercial '!$BO300)</f>
        <v>1700305876.6359842</v>
      </c>
      <c r="Q300" s="11">
        <f>IF(C300="N/E","N/E",C300*100/'Banca Comercial '!$BO300)</f>
        <v>584200604.20139432</v>
      </c>
      <c r="R300" s="11">
        <f>IF(D300="N/E","N/E",D300*100/'Banca Comercial '!$BO300)</f>
        <v>584200604.20139432</v>
      </c>
      <c r="S300" s="11">
        <f>IF(E300="N/E","N/E",E300*100/'Banca Comercial '!$BO300)</f>
        <v>45205897.57069996</v>
      </c>
      <c r="T300" s="11">
        <f>IF(F300="N/E","N/E",F300*100/'Banca Comercial '!$BO300)</f>
        <v>14361576.54145542</v>
      </c>
      <c r="U300" s="11">
        <f>IF(G300="N/E","N/E",G300*100/'Banca Comercial '!$BO300)</f>
        <v>390136029.24439555</v>
      </c>
      <c r="V300" s="11">
        <f>IF(H300="N/E","N/E",H300*100/'Banca Comercial '!$BO300)</f>
        <v>386529154.6418075</v>
      </c>
      <c r="W300" s="11">
        <f>IF(I300="N/E","N/E",I300*100/'Banca Comercial '!$BO300)</f>
        <v>3606874.6025880203</v>
      </c>
      <c r="X300" s="11">
        <f>IF(J300="N/E","N/E",J300*100/'Banca Comercial '!$BO300)</f>
        <v>134497100.84484345</v>
      </c>
      <c r="Y300" s="11">
        <f>IF(K300="N/E","N/E",K300*100/'Banca Comercial '!$BO300)</f>
        <v>183175055.55628869</v>
      </c>
      <c r="Z300" s="11">
        <f>IF(L300="N/E","N/E",L300*100/'Banca Comercial '!$BO300)</f>
        <v>638162674.34718478</v>
      </c>
      <c r="AA300" s="11">
        <f>IF(M300="N/E","N/E",M300*100/'Banca Comercial '!$BO300)</f>
        <v>294767542.53111625</v>
      </c>
    </row>
    <row r="301" spans="1:27" customFormat="1" hidden="1" x14ac:dyDescent="0.3">
      <c r="A301" s="35">
        <v>43191</v>
      </c>
      <c r="B301" s="11">
        <v>1575000498</v>
      </c>
      <c r="C301" s="11">
        <v>544075781</v>
      </c>
      <c r="D301" s="11">
        <v>544075781</v>
      </c>
      <c r="E301" s="11">
        <v>41620274</v>
      </c>
      <c r="F301" s="11">
        <v>13208446</v>
      </c>
      <c r="G301" s="11">
        <v>368480719</v>
      </c>
      <c r="H301" s="11">
        <v>362642748</v>
      </c>
      <c r="I301" s="11">
        <v>5837971</v>
      </c>
      <c r="J301" s="11">
        <v>120766342</v>
      </c>
      <c r="K301" s="11">
        <v>169679993</v>
      </c>
      <c r="L301" s="11">
        <v>592262962</v>
      </c>
      <c r="M301" s="11">
        <v>268981762</v>
      </c>
      <c r="N301" s="53"/>
      <c r="O301" s="35">
        <v>43191</v>
      </c>
      <c r="P301" s="11">
        <f>IF(B301="N/E","N/E",B301*100/'Banca Comercial '!$BO301)</f>
        <v>1706445107.0167048</v>
      </c>
      <c r="Q301" s="11">
        <f>IF(C301="N/E","N/E",C301*100/'Banca Comercial '!$BO301)</f>
        <v>589482641.75961053</v>
      </c>
      <c r="R301" s="11">
        <f>IF(D301="N/E","N/E",D301*100/'Banca Comercial '!$BO301)</f>
        <v>589482641.75961053</v>
      </c>
      <c r="S301" s="11">
        <f>IF(E301="N/E","N/E",E301*100/'Banca Comercial '!$BO301)</f>
        <v>45093771.722727783</v>
      </c>
      <c r="T301" s="11">
        <f>IF(F301="N/E","N/E",F301*100/'Banca Comercial '!$BO301)</f>
        <v>14310781.537285816</v>
      </c>
      <c r="U301" s="11">
        <f>IF(G301="N/E","N/E",G301*100/'Banca Comercial '!$BO301)</f>
        <v>399232965.80922562</v>
      </c>
      <c r="V301" s="11">
        <f>IF(H301="N/E","N/E",H301*100/'Banca Comercial '!$BO301)</f>
        <v>392907776.03277427</v>
      </c>
      <c r="W301" s="11">
        <f>IF(I301="N/E","N/E",I301*100/'Banca Comercial '!$BO301)</f>
        <v>6325189.7764513716</v>
      </c>
      <c r="X301" s="11">
        <f>IF(J301="N/E","N/E",J301*100/'Banca Comercial '!$BO301)</f>
        <v>130845122.69037135</v>
      </c>
      <c r="Y301" s="11">
        <f>IF(K301="N/E","N/E",K301*100/'Banca Comercial '!$BO301)</f>
        <v>183840953.81630713</v>
      </c>
      <c r="Z301" s="11">
        <f>IF(L301="N/E","N/E",L301*100/'Banca Comercial '!$BO301)</f>
        <v>641691373.97448659</v>
      </c>
      <c r="AA301" s="11">
        <f>IF(M301="N/E","N/E",M301*100/'Banca Comercial '!$BO301)</f>
        <v>291430137.46630055</v>
      </c>
    </row>
    <row r="302" spans="1:27" customFormat="1" hidden="1" x14ac:dyDescent="0.3">
      <c r="A302" s="36">
        <v>43221</v>
      </c>
      <c r="B302" s="11">
        <v>1614233517</v>
      </c>
      <c r="C302" s="11">
        <v>560715962</v>
      </c>
      <c r="D302" s="11">
        <v>560715962</v>
      </c>
      <c r="E302" s="11">
        <v>41786590</v>
      </c>
      <c r="F302" s="11">
        <v>13171908</v>
      </c>
      <c r="G302" s="11">
        <v>381146977</v>
      </c>
      <c r="H302" s="11">
        <v>375380391</v>
      </c>
      <c r="I302" s="11">
        <v>5766586</v>
      </c>
      <c r="J302" s="11">
        <v>124610487</v>
      </c>
      <c r="K302" s="11">
        <v>170545447</v>
      </c>
      <c r="L302" s="11">
        <v>612453866</v>
      </c>
      <c r="M302" s="11">
        <v>270518242</v>
      </c>
      <c r="N302" s="53"/>
      <c r="O302" s="36">
        <v>43221</v>
      </c>
      <c r="P302" s="11">
        <f>IF(B302="N/E","N/E",B302*100/'Banca Comercial '!$BO302)</f>
        <v>1751792700.4454207</v>
      </c>
      <c r="Q302" s="11">
        <f>IF(C302="N/E","N/E",C302*100/'Banca Comercial '!$BO302)</f>
        <v>608498162.6947794</v>
      </c>
      <c r="R302" s="11">
        <f>IF(D302="N/E","N/E",D302*100/'Banca Comercial '!$BO302)</f>
        <v>608498162.6947794</v>
      </c>
      <c r="S302" s="11">
        <f>IF(E302="N/E","N/E",E302*100/'Banca Comercial '!$BO302)</f>
        <v>45347493.139993832</v>
      </c>
      <c r="T302" s="11">
        <f>IF(F302="N/E","N/E",F302*100/'Banca Comercial '!$BO302)</f>
        <v>14294370.698126595</v>
      </c>
      <c r="U302" s="11">
        <f>IF(G302="N/E","N/E",G302*100/'Banca Comercial '!$BO302)</f>
        <v>413626953.64318758</v>
      </c>
      <c r="V302" s="11">
        <f>IF(H302="N/E","N/E",H302*100/'Banca Comercial '!$BO302)</f>
        <v>407368959.89265221</v>
      </c>
      <c r="W302" s="11">
        <f>IF(I302="N/E","N/E",I302*100/'Banca Comercial '!$BO302)</f>
        <v>6257993.7505353857</v>
      </c>
      <c r="X302" s="11">
        <f>IF(J302="N/E","N/E",J302*100/'Banca Comercial '!$BO302)</f>
        <v>135229345.21347135</v>
      </c>
      <c r="Y302" s="11">
        <f>IF(K302="N/E","N/E",K302*100/'Banca Comercial '!$BO302)</f>
        <v>185078717.54765537</v>
      </c>
      <c r="Z302" s="11">
        <f>IF(L302="N/E","N/E",L302*100/'Banca Comercial '!$BO302)</f>
        <v>664644985.07769358</v>
      </c>
      <c r="AA302" s="11">
        <f>IF(M302="N/E","N/E",M302*100/'Banca Comercial '!$BO302)</f>
        <v>293570835.12529236</v>
      </c>
    </row>
    <row r="303" spans="1:27" customFormat="1" hidden="1" x14ac:dyDescent="0.3">
      <c r="A303" s="37">
        <v>43252</v>
      </c>
      <c r="B303" s="11">
        <v>1614140365</v>
      </c>
      <c r="C303" s="11">
        <v>559351783</v>
      </c>
      <c r="D303" s="11">
        <v>559351783</v>
      </c>
      <c r="E303" s="11">
        <v>42670674</v>
      </c>
      <c r="F303" s="11">
        <v>13200793</v>
      </c>
      <c r="G303" s="11">
        <v>373226915</v>
      </c>
      <c r="H303" s="11">
        <v>370289395</v>
      </c>
      <c r="I303" s="11">
        <v>2937520</v>
      </c>
      <c r="J303" s="11">
        <v>130253401</v>
      </c>
      <c r="K303" s="11">
        <v>170806262</v>
      </c>
      <c r="L303" s="11">
        <v>612340889</v>
      </c>
      <c r="M303" s="11">
        <v>271641431</v>
      </c>
      <c r="N303" s="53"/>
      <c r="O303" s="37">
        <v>43252</v>
      </c>
      <c r="P303" s="11">
        <f>IF(B303="N/E","N/E",B303*100/'Banca Comercial '!$BO303)</f>
        <v>1744951376.6861198</v>
      </c>
      <c r="Q303" s="11">
        <f>IF(C303="N/E","N/E",C303*100/'Banca Comercial '!$BO303)</f>
        <v>604682024.53860676</v>
      </c>
      <c r="R303" s="11">
        <f>IF(D303="N/E","N/E",D303*100/'Banca Comercial '!$BO303)</f>
        <v>604682024.53860676</v>
      </c>
      <c r="S303" s="11">
        <f>IF(E303="N/E","N/E",E303*100/'Banca Comercial '!$BO303)</f>
        <v>46128733.878992379</v>
      </c>
      <c r="T303" s="11">
        <f>IF(F303="N/E","N/E",F303*100/'Banca Comercial '!$BO303)</f>
        <v>14270594.068625806</v>
      </c>
      <c r="U303" s="11">
        <f>IF(G303="N/E","N/E",G303*100/'Banca Comercial '!$BO303)</f>
        <v>403473473.10502541</v>
      </c>
      <c r="V303" s="11">
        <f>IF(H303="N/E","N/E",H303*100/'Banca Comercial '!$BO303)</f>
        <v>400297894.52512723</v>
      </c>
      <c r="W303" s="11">
        <f>IF(I303="N/E","N/E",I303*100/'Banca Comercial '!$BO303)</f>
        <v>3175578.5798981679</v>
      </c>
      <c r="X303" s="11">
        <f>IF(J303="N/E","N/E",J303*100/'Banca Comercial '!$BO303)</f>
        <v>140809223.4859632</v>
      </c>
      <c r="Y303" s="11">
        <f>IF(K303="N/E","N/E",K303*100/'Banca Comercial '!$BO303)</f>
        <v>184648515.38701844</v>
      </c>
      <c r="Z303" s="11">
        <f>IF(L303="N/E","N/E",L303*100/'Banca Comercial '!$BO303)</f>
        <v>661965403.02847362</v>
      </c>
      <c r="AA303" s="11">
        <f>IF(M303="N/E","N/E",M303*100/'Banca Comercial '!$BO303)</f>
        <v>293655433.73202097</v>
      </c>
    </row>
    <row r="304" spans="1:27" customFormat="1" hidden="1" x14ac:dyDescent="0.3">
      <c r="A304" s="38">
        <v>43282</v>
      </c>
      <c r="B304" s="11">
        <v>1598416277</v>
      </c>
      <c r="C304" s="11">
        <v>552758806</v>
      </c>
      <c r="D304" s="11">
        <v>552758806</v>
      </c>
      <c r="E304" s="11">
        <v>42491825</v>
      </c>
      <c r="F304" s="11">
        <v>13210866</v>
      </c>
      <c r="G304" s="11">
        <v>370112442</v>
      </c>
      <c r="H304" s="11">
        <v>367361707</v>
      </c>
      <c r="I304" s="11">
        <v>2750735</v>
      </c>
      <c r="J304" s="11">
        <v>126943673</v>
      </c>
      <c r="K304" s="11">
        <v>175152389</v>
      </c>
      <c r="L304" s="11">
        <v>610358122</v>
      </c>
      <c r="M304" s="11">
        <v>260146960</v>
      </c>
      <c r="N304" s="53"/>
      <c r="O304" s="38">
        <v>43282</v>
      </c>
      <c r="P304" s="11">
        <f>IF(B304="N/E","N/E",B304*100/'Banca Comercial '!$BO304)</f>
        <v>1718740959.1003315</v>
      </c>
      <c r="Q304" s="11">
        <f>IF(C304="N/E","N/E",C304*100/'Banca Comercial '!$BO304)</f>
        <v>594369072.71659005</v>
      </c>
      <c r="R304" s="11">
        <f>IF(D304="N/E","N/E",D304*100/'Banca Comercial '!$BO304)</f>
        <v>594369072.71659005</v>
      </c>
      <c r="S304" s="11">
        <f>IF(E304="N/E","N/E",E304*100/'Banca Comercial '!$BO304)</f>
        <v>45690500.719559081</v>
      </c>
      <c r="T304" s="11">
        <f>IF(F304="N/E","N/E",F304*100/'Banca Comercial '!$BO304)</f>
        <v>14205346.145499719</v>
      </c>
      <c r="U304" s="11">
        <f>IF(G304="N/E","N/E",G304*100/'Banca Comercial '!$BO304)</f>
        <v>397973558.38490742</v>
      </c>
      <c r="V304" s="11">
        <f>IF(H304="N/E","N/E",H304*100/'Banca Comercial '!$BO304)</f>
        <v>395015755.10164493</v>
      </c>
      <c r="W304" s="11">
        <f>IF(I304="N/E","N/E",I304*100/'Banca Comercial '!$BO304)</f>
        <v>2957803.2832625182</v>
      </c>
      <c r="X304" s="11">
        <f>IF(J304="N/E","N/E",J304*100/'Banca Comercial '!$BO304)</f>
        <v>136499667.46662381</v>
      </c>
      <c r="Y304" s="11">
        <f>IF(K304="N/E","N/E",K304*100/'Banca Comercial '!$BO304)</f>
        <v>188337412.09366724</v>
      </c>
      <c r="Z304" s="11">
        <f>IF(L304="N/E","N/E",L304*100/'Banca Comercial '!$BO304)</f>
        <v>656304317.65238917</v>
      </c>
      <c r="AA304" s="11">
        <f>IF(M304="N/E","N/E",M304*100/'Banca Comercial '!$BO304)</f>
        <v>279730156.63768518</v>
      </c>
    </row>
    <row r="305" spans="1:27" customFormat="1" hidden="1" x14ac:dyDescent="0.3">
      <c r="A305" s="39">
        <v>43313</v>
      </c>
      <c r="B305" s="11">
        <v>1632017500</v>
      </c>
      <c r="C305" s="11">
        <v>557553518</v>
      </c>
      <c r="D305" s="11">
        <v>557553518</v>
      </c>
      <c r="E305" s="11">
        <v>42860388</v>
      </c>
      <c r="F305" s="11">
        <v>13238734</v>
      </c>
      <c r="G305" s="11">
        <v>377797393</v>
      </c>
      <c r="H305" s="11">
        <v>375001273</v>
      </c>
      <c r="I305" s="11">
        <v>2796120</v>
      </c>
      <c r="J305" s="11">
        <v>123657003</v>
      </c>
      <c r="K305" s="11">
        <v>183674728</v>
      </c>
      <c r="L305" s="11">
        <v>626628644</v>
      </c>
      <c r="M305" s="11">
        <v>264160610</v>
      </c>
      <c r="N305" s="53"/>
      <c r="O305" s="39">
        <v>43313</v>
      </c>
      <c r="P305" s="11">
        <f>IF(B305="N/E","N/E",B305*100/'Banca Comercial '!$BO305)</f>
        <v>1744692513.0856185</v>
      </c>
      <c r="Q305" s="11">
        <f>IF(C305="N/E","N/E",C305*100/'Banca Comercial '!$BO305)</f>
        <v>596047192.20176721</v>
      </c>
      <c r="R305" s="11">
        <f>IF(D305="N/E","N/E",D305*100/'Banca Comercial '!$BO305)</f>
        <v>596047192.20176721</v>
      </c>
      <c r="S305" s="11">
        <f>IF(E305="N/E","N/E",E305*100/'Banca Comercial '!$BO305)</f>
        <v>45819482.972176887</v>
      </c>
      <c r="T305" s="11">
        <f>IF(F305="N/E","N/E",F305*100/'Banca Comercial '!$BO305)</f>
        <v>14152740.4531704</v>
      </c>
      <c r="U305" s="11">
        <f>IF(G305="N/E","N/E",G305*100/'Banca Comercial '!$BO305)</f>
        <v>403880646.51902634</v>
      </c>
      <c r="V305" s="11">
        <f>IF(H305="N/E","N/E",H305*100/'Banca Comercial '!$BO305)</f>
        <v>400891481.49494481</v>
      </c>
      <c r="W305" s="11">
        <f>IF(I305="N/E","N/E",I305*100/'Banca Comercial '!$BO305)</f>
        <v>2989165.0240815184</v>
      </c>
      <c r="X305" s="11">
        <f>IF(J305="N/E","N/E",J305*100/'Banca Comercial '!$BO305)</f>
        <v>132194322.25739361</v>
      </c>
      <c r="Y305" s="11">
        <f>IF(K305="N/E","N/E",K305*100/'Banca Comercial '!$BO305)</f>
        <v>196355690.29415274</v>
      </c>
      <c r="Z305" s="11">
        <f>IF(L305="N/E","N/E",L305*100/'Banca Comercial '!$BO305)</f>
        <v>669891287.11658633</v>
      </c>
      <c r="AA305" s="11">
        <f>IF(M305="N/E","N/E",M305*100/'Banca Comercial '!$BO305)</f>
        <v>282398343.47311223</v>
      </c>
    </row>
    <row r="306" spans="1:27" customFormat="1" hidden="1" x14ac:dyDescent="0.3">
      <c r="A306" s="40">
        <v>43344</v>
      </c>
      <c r="B306" s="11">
        <v>1627411257</v>
      </c>
      <c r="C306" s="11">
        <v>557334165</v>
      </c>
      <c r="D306" s="11">
        <v>557334165</v>
      </c>
      <c r="E306" s="11">
        <v>43357316</v>
      </c>
      <c r="F306" s="11">
        <v>13279961</v>
      </c>
      <c r="G306" s="11">
        <v>373383142</v>
      </c>
      <c r="H306" s="11">
        <v>370151437</v>
      </c>
      <c r="I306" s="11">
        <v>3231705</v>
      </c>
      <c r="J306" s="11">
        <v>127313746</v>
      </c>
      <c r="K306" s="11">
        <v>184087558</v>
      </c>
      <c r="L306" s="11">
        <v>621016572</v>
      </c>
      <c r="M306" s="11">
        <v>264972962</v>
      </c>
      <c r="N306" s="53"/>
      <c r="O306" s="40">
        <v>43344</v>
      </c>
      <c r="P306" s="11">
        <f>IF(B306="N/E","N/E",B306*100/'Banca Comercial '!$BO306)</f>
        <v>1732441425.5230534</v>
      </c>
      <c r="Q306" s="11">
        <f>IF(C306="N/E","N/E",C306*100/'Banca Comercial '!$BO306)</f>
        <v>593303500.36118782</v>
      </c>
      <c r="R306" s="11">
        <f>IF(D306="N/E","N/E",D306*100/'Banca Comercial '!$BO306)</f>
        <v>593303500.36118782</v>
      </c>
      <c r="S306" s="11">
        <f>IF(E306="N/E","N/E",E306*100/'Banca Comercial '!$BO306)</f>
        <v>46155518.474389844</v>
      </c>
      <c r="T306" s="11">
        <f>IF(F306="N/E","N/E",F306*100/'Banca Comercial '!$BO306)</f>
        <v>14137025.577752013</v>
      </c>
      <c r="U306" s="11">
        <f>IF(G306="N/E","N/E",G306*100/'Banca Comercial '!$BO306)</f>
        <v>397480612.23639226</v>
      </c>
      <c r="V306" s="11">
        <f>IF(H306="N/E","N/E",H306*100/'Banca Comercial '!$BO306)</f>
        <v>394040338.86173785</v>
      </c>
      <c r="W306" s="11">
        <f>IF(I306="N/E","N/E",I306*100/'Banca Comercial '!$BO306)</f>
        <v>3440273.3746544188</v>
      </c>
      <c r="X306" s="11">
        <f>IF(J306="N/E","N/E",J306*100/'Banca Comercial '!$BO306)</f>
        <v>135530344.07265374</v>
      </c>
      <c r="Y306" s="11">
        <f>IF(K306="N/E","N/E",K306*100/'Banca Comercial '!$BO306)</f>
        <v>195968234.84586343</v>
      </c>
      <c r="Z306" s="11">
        <f>IF(L306="N/E","N/E",L306*100/'Banca Comercial '!$BO306)</f>
        <v>661095854.3155266</v>
      </c>
      <c r="AA306" s="11">
        <f>IF(M306="N/E","N/E",M306*100/'Banca Comercial '!$BO306)</f>
        <v>282073836.00047565</v>
      </c>
    </row>
    <row r="307" spans="1:27" customFormat="1" hidden="1" x14ac:dyDescent="0.3">
      <c r="A307" s="41">
        <v>43374</v>
      </c>
      <c r="B307" s="11">
        <v>1665520329</v>
      </c>
      <c r="C307" s="11">
        <v>584923393</v>
      </c>
      <c r="D307" s="11">
        <v>584923393</v>
      </c>
      <c r="E307" s="11">
        <v>42760934</v>
      </c>
      <c r="F307" s="11">
        <v>13259046</v>
      </c>
      <c r="G307" s="11">
        <v>398517231</v>
      </c>
      <c r="H307" s="11">
        <v>395111128</v>
      </c>
      <c r="I307" s="11">
        <v>3406103</v>
      </c>
      <c r="J307" s="11">
        <v>130386182</v>
      </c>
      <c r="K307" s="11">
        <v>184099766</v>
      </c>
      <c r="L307" s="11">
        <v>619802407</v>
      </c>
      <c r="M307" s="11">
        <v>276694763</v>
      </c>
      <c r="N307" s="53"/>
      <c r="O307" s="41">
        <v>43374</v>
      </c>
      <c r="P307" s="11">
        <f>IF(B307="N/E","N/E",B307*100/'Banca Comercial '!$BO307)</f>
        <v>1763868779.0267153</v>
      </c>
      <c r="Q307" s="11">
        <f>IF(C307="N/E","N/E",C307*100/'Banca Comercial '!$BO307)</f>
        <v>619462934.83822954</v>
      </c>
      <c r="R307" s="11">
        <f>IF(D307="N/E","N/E",D307*100/'Banca Comercial '!$BO307)</f>
        <v>619462934.83822954</v>
      </c>
      <c r="S307" s="11">
        <f>IF(E307="N/E","N/E",E307*100/'Banca Comercial '!$BO307)</f>
        <v>45285953.663446374</v>
      </c>
      <c r="T307" s="11">
        <f>IF(F307="N/E","N/E",F307*100/'Banca Comercial '!$BO307)</f>
        <v>14041988.483635647</v>
      </c>
      <c r="U307" s="11">
        <f>IF(G307="N/E","N/E",G307*100/'Banca Comercial '!$BO307)</f>
        <v>422049547.77533519</v>
      </c>
      <c r="V307" s="11">
        <f>IF(H307="N/E","N/E",H307*100/'Banca Comercial '!$BO307)</f>
        <v>418442315.46766561</v>
      </c>
      <c r="W307" s="11">
        <f>IF(I307="N/E","N/E",I307*100/'Banca Comercial '!$BO307)</f>
        <v>3607232.3076695586</v>
      </c>
      <c r="X307" s="11">
        <f>IF(J307="N/E","N/E",J307*100/'Banca Comercial '!$BO307)</f>
        <v>138085444.91581231</v>
      </c>
      <c r="Y307" s="11">
        <f>IF(K307="N/E","N/E",K307*100/'Banca Comercial '!$BO307)</f>
        <v>194970799.10666403</v>
      </c>
      <c r="Z307" s="11">
        <f>IF(L307="N/E","N/E",L307*100/'Banca Comercial '!$BO307)</f>
        <v>656401543.61208594</v>
      </c>
      <c r="AA307" s="11">
        <f>IF(M307="N/E","N/E",M307*100/'Banca Comercial '!$BO307)</f>
        <v>293033501.4697358</v>
      </c>
    </row>
    <row r="308" spans="1:27" customFormat="1" hidden="1" x14ac:dyDescent="0.3">
      <c r="A308" s="42">
        <v>43405</v>
      </c>
      <c r="B308" s="11">
        <v>1699126695</v>
      </c>
      <c r="C308" s="11">
        <v>599319390</v>
      </c>
      <c r="D308" s="11">
        <v>599319390</v>
      </c>
      <c r="E308" s="11">
        <v>42733061</v>
      </c>
      <c r="F308" s="11">
        <v>13316246</v>
      </c>
      <c r="G308" s="11">
        <v>411254888</v>
      </c>
      <c r="H308" s="11">
        <v>407752348</v>
      </c>
      <c r="I308" s="11">
        <v>3502540</v>
      </c>
      <c r="J308" s="11">
        <v>132015195</v>
      </c>
      <c r="K308" s="11">
        <v>206402415</v>
      </c>
      <c r="L308" s="11">
        <v>626506579</v>
      </c>
      <c r="M308" s="11">
        <v>266898311</v>
      </c>
      <c r="N308" s="53"/>
      <c r="O308" s="42">
        <v>43405</v>
      </c>
      <c r="P308" s="11">
        <f>IF(B308="N/E","N/E",B308*100/'Banca Comercial '!$BO308)</f>
        <v>1784279843.6394825</v>
      </c>
      <c r="Q308" s="11">
        <f>IF(C308="N/E","N/E",C308*100/'Banca Comercial '!$BO308)</f>
        <v>629354780.09149289</v>
      </c>
      <c r="R308" s="11">
        <f>IF(D308="N/E","N/E",D308*100/'Banca Comercial '!$BO308)</f>
        <v>629354780.09149289</v>
      </c>
      <c r="S308" s="11">
        <f>IF(E308="N/E","N/E",E308*100/'Banca Comercial '!$BO308)</f>
        <v>44874663.922172368</v>
      </c>
      <c r="T308" s="11">
        <f>IF(F308="N/E","N/E",F308*100/'Banca Comercial '!$BO308)</f>
        <v>13983600.752470601</v>
      </c>
      <c r="U308" s="11">
        <f>IF(G308="N/E","N/E",G308*100/'Banca Comercial '!$BO308)</f>
        <v>431865269.03257966</v>
      </c>
      <c r="V308" s="11">
        <f>IF(H308="N/E","N/E",H308*100/'Banca Comercial '!$BO308)</f>
        <v>428187196.32503444</v>
      </c>
      <c r="W308" s="11">
        <f>IF(I308="N/E","N/E",I308*100/'Banca Comercial '!$BO308)</f>
        <v>3678072.707545233</v>
      </c>
      <c r="X308" s="11">
        <f>IF(J308="N/E","N/E",J308*100/'Banca Comercial '!$BO308)</f>
        <v>138631246.38427025</v>
      </c>
      <c r="Y308" s="11">
        <f>IF(K308="N/E","N/E",K308*100/'Banca Comercial '!$BO308)</f>
        <v>216746443.8330254</v>
      </c>
      <c r="Z308" s="11">
        <f>IF(L308="N/E","N/E",L308*100/'Banca Comercial '!$BO308)</f>
        <v>657904477.69830787</v>
      </c>
      <c r="AA308" s="11">
        <f>IF(M308="N/E","N/E",M308*100/'Banca Comercial '!$BO308)</f>
        <v>280274142.0166564</v>
      </c>
    </row>
    <row r="309" spans="1:27" customFormat="1" hidden="1" x14ac:dyDescent="0.3">
      <c r="A309" s="31">
        <v>43435</v>
      </c>
      <c r="B309" s="11">
        <v>1709932124</v>
      </c>
      <c r="C309" s="11">
        <v>608977898</v>
      </c>
      <c r="D309" s="11">
        <v>608977898</v>
      </c>
      <c r="E309" s="11">
        <v>42924386</v>
      </c>
      <c r="F309" s="11">
        <v>13359118</v>
      </c>
      <c r="G309" s="11">
        <v>414473534</v>
      </c>
      <c r="H309" s="11">
        <v>410989382</v>
      </c>
      <c r="I309" s="11">
        <v>3484152</v>
      </c>
      <c r="J309" s="11">
        <v>138220860</v>
      </c>
      <c r="K309" s="11">
        <v>205883358</v>
      </c>
      <c r="L309" s="11">
        <v>627954504</v>
      </c>
      <c r="M309" s="11">
        <v>267116364</v>
      </c>
      <c r="N309" s="53"/>
      <c r="O309" s="31">
        <v>43435</v>
      </c>
      <c r="P309" s="11">
        <f>IF(B309="N/E","N/E",B309*100/'Banca Comercial '!$BO309)</f>
        <v>1783129567.8637159</v>
      </c>
      <c r="Q309" s="11">
        <f>IF(C309="N/E","N/E",C309*100/'Banca Comercial '!$BO309)</f>
        <v>635046550.01106584</v>
      </c>
      <c r="R309" s="11">
        <f>IF(D309="N/E","N/E",D309*100/'Banca Comercial '!$BO309)</f>
        <v>635046550.01106584</v>
      </c>
      <c r="S309" s="11">
        <f>IF(E309="N/E","N/E",E309*100/'Banca Comercial '!$BO309)</f>
        <v>44761859.716365755</v>
      </c>
      <c r="T309" s="11">
        <f>IF(F309="N/E","N/E",F309*100/'Banca Comercial '!$BO309)</f>
        <v>13930984.728596389</v>
      </c>
      <c r="U309" s="11">
        <f>IF(G309="N/E","N/E",G309*100/'Banca Comercial '!$BO309)</f>
        <v>432215994.54106003</v>
      </c>
      <c r="V309" s="11">
        <f>IF(H309="N/E","N/E",H309*100/'Banca Comercial '!$BO309)</f>
        <v>428582695.67326736</v>
      </c>
      <c r="W309" s="11">
        <f>IF(I309="N/E","N/E",I309*100/'Banca Comercial '!$BO309)</f>
        <v>3633298.8677926618</v>
      </c>
      <c r="X309" s="11">
        <f>IF(J309="N/E","N/E",J309*100/'Banca Comercial '!$BO309)</f>
        <v>144137711.0250437</v>
      </c>
      <c r="Y309" s="11">
        <f>IF(K309="N/E","N/E",K309*100/'Banca Comercial '!$BO309)</f>
        <v>214696652.59114736</v>
      </c>
      <c r="Z309" s="11">
        <f>IF(L309="N/E","N/E",L309*100/'Banca Comercial '!$BO309)</f>
        <v>654835491.79499125</v>
      </c>
      <c r="AA309" s="11">
        <f>IF(M309="N/E","N/E",M309*100/'Banca Comercial '!$BO309)</f>
        <v>278550873.46651137</v>
      </c>
    </row>
    <row r="310" spans="1:27" customFormat="1" hidden="1" x14ac:dyDescent="0.3">
      <c r="A310" s="32">
        <v>43466</v>
      </c>
      <c r="B310" s="11">
        <v>1686841248</v>
      </c>
      <c r="C310" s="11">
        <v>600636840</v>
      </c>
      <c r="D310" s="11">
        <v>600636840</v>
      </c>
      <c r="E310" s="11">
        <v>42354705</v>
      </c>
      <c r="F310" s="11">
        <v>13294565</v>
      </c>
      <c r="G310" s="11">
        <v>412066795</v>
      </c>
      <c r="H310" s="11">
        <v>408606942</v>
      </c>
      <c r="I310" s="11">
        <v>3459853</v>
      </c>
      <c r="J310" s="11">
        <v>132920775</v>
      </c>
      <c r="K310" s="11">
        <v>199790695</v>
      </c>
      <c r="L310" s="11">
        <v>619703831</v>
      </c>
      <c r="M310" s="11">
        <v>266709882</v>
      </c>
      <c r="N310" s="53"/>
      <c r="O310" s="32">
        <v>43466</v>
      </c>
      <c r="P310" s="11">
        <f>IF(B310="N/E","N/E",B310*100/'Banca Comercial '!$BO310)</f>
        <v>1757548931.9222562</v>
      </c>
      <c r="Q310" s="11">
        <f>IF(C310="N/E","N/E",C310*100/'Banca Comercial '!$BO310)</f>
        <v>625813862.36955428</v>
      </c>
      <c r="R310" s="11">
        <f>IF(D310="N/E","N/E",D310*100/'Banca Comercial '!$BO310)</f>
        <v>625813862.36955428</v>
      </c>
      <c r="S310" s="11">
        <f>IF(E310="N/E","N/E",E310*100/'Banca Comercial '!$BO310)</f>
        <v>44130096.191857077</v>
      </c>
      <c r="T310" s="11">
        <f>IF(F310="N/E","N/E",F310*100/'Banca Comercial '!$BO310)</f>
        <v>13851836.113104705</v>
      </c>
      <c r="U310" s="11">
        <f>IF(G310="N/E","N/E",G310*100/'Banca Comercial '!$BO310)</f>
        <v>429339486.62421924</v>
      </c>
      <c r="V310" s="11">
        <f>IF(H310="N/E","N/E",H310*100/'Banca Comercial '!$BO310)</f>
        <v>425734606.22900259</v>
      </c>
      <c r="W310" s="11">
        <f>IF(I310="N/E","N/E",I310*100/'Banca Comercial '!$BO310)</f>
        <v>3604880.3952166657</v>
      </c>
      <c r="X310" s="11">
        <f>IF(J310="N/E","N/E",J310*100/'Banca Comercial '!$BO310)</f>
        <v>138492443.44037318</v>
      </c>
      <c r="Y310" s="11">
        <f>IF(K310="N/E","N/E",K310*100/'Banca Comercial '!$BO310)</f>
        <v>208165364.12160063</v>
      </c>
      <c r="Z310" s="11">
        <f>IF(L310="N/E","N/E",L310*100/'Banca Comercial '!$BO310)</f>
        <v>645680088.49293947</v>
      </c>
      <c r="AA310" s="11">
        <f>IF(M310="N/E","N/E",M310*100/'Banca Comercial '!$BO310)</f>
        <v>277889616.93816191</v>
      </c>
    </row>
    <row r="311" spans="1:27" customFormat="1" hidden="1" x14ac:dyDescent="0.3">
      <c r="A311" s="33">
        <v>43497</v>
      </c>
      <c r="B311" s="11">
        <v>1691084398</v>
      </c>
      <c r="C311" s="11">
        <v>601435777</v>
      </c>
      <c r="D311" s="11">
        <v>601435777</v>
      </c>
      <c r="E311" s="11">
        <v>41961759</v>
      </c>
      <c r="F311" s="11">
        <v>13251813</v>
      </c>
      <c r="G311" s="11">
        <v>417043578</v>
      </c>
      <c r="H311" s="11">
        <v>413513150</v>
      </c>
      <c r="I311" s="11">
        <v>3530428</v>
      </c>
      <c r="J311" s="11">
        <v>129178627</v>
      </c>
      <c r="K311" s="11">
        <v>199347447</v>
      </c>
      <c r="L311" s="11">
        <v>621387439</v>
      </c>
      <c r="M311" s="11">
        <v>268913735</v>
      </c>
      <c r="N311" s="53"/>
      <c r="O311" s="33">
        <v>43497</v>
      </c>
      <c r="P311" s="11">
        <f>IF(B311="N/E","N/E",B311*100/'Banca Comercial '!$BO311)</f>
        <v>1762465651.3658454</v>
      </c>
      <c r="Q311" s="11">
        <f>IF(C311="N/E","N/E",C311*100/'Banca Comercial '!$BO311)</f>
        <v>626822587.75414968</v>
      </c>
      <c r="R311" s="11">
        <f>IF(D311="N/E","N/E",D311*100/'Banca Comercial '!$BO311)</f>
        <v>626822587.75414968</v>
      </c>
      <c r="S311" s="11">
        <f>IF(E311="N/E","N/E",E311*100/'Banca Comercial '!$BO311)</f>
        <v>43732979.262216359</v>
      </c>
      <c r="T311" s="11">
        <f>IF(F311="N/E","N/E",F311*100/'Banca Comercial '!$BO311)</f>
        <v>13811176.579031616</v>
      </c>
      <c r="U311" s="11">
        <f>IF(G311="N/E","N/E",G311*100/'Banca Comercial '!$BO311)</f>
        <v>434647130.69141144</v>
      </c>
      <c r="V311" s="11">
        <f>IF(H311="N/E","N/E",H311*100/'Banca Comercial '!$BO311)</f>
        <v>430967682.11274844</v>
      </c>
      <c r="W311" s="11">
        <f>IF(I311="N/E","N/E",I311*100/'Banca Comercial '!$BO311)</f>
        <v>3679448.5786629673</v>
      </c>
      <c r="X311" s="11">
        <f>IF(J311="N/E","N/E",J311*100/'Banca Comercial '!$BO311)</f>
        <v>134631301.22149029</v>
      </c>
      <c r="Y311" s="11">
        <f>IF(K311="N/E","N/E",K311*100/'Banca Comercial '!$BO311)</f>
        <v>207761971.21828887</v>
      </c>
      <c r="Z311" s="11">
        <f>IF(L311="N/E","N/E",L311*100/'Banca Comercial '!$BO311)</f>
        <v>647616416.26102304</v>
      </c>
      <c r="AA311" s="11">
        <f>IF(M311="N/E","N/E",M311*100/'Banca Comercial '!$BO311)</f>
        <v>280264676.13238388</v>
      </c>
    </row>
    <row r="312" spans="1:27" customFormat="1" hidden="1" x14ac:dyDescent="0.3">
      <c r="A312" s="34">
        <v>43525</v>
      </c>
      <c r="B312" s="11">
        <v>1690735095</v>
      </c>
      <c r="C312" s="11">
        <v>608908186</v>
      </c>
      <c r="D312" s="11">
        <v>608908186</v>
      </c>
      <c r="E312" s="11">
        <v>42753613</v>
      </c>
      <c r="F312" s="11">
        <v>13260506</v>
      </c>
      <c r="G312" s="11">
        <v>426527732</v>
      </c>
      <c r="H312" s="11">
        <v>422874909</v>
      </c>
      <c r="I312" s="11">
        <v>3652823</v>
      </c>
      <c r="J312" s="11">
        <v>126366335</v>
      </c>
      <c r="K312" s="11">
        <v>199345097</v>
      </c>
      <c r="L312" s="11">
        <v>627601374</v>
      </c>
      <c r="M312" s="11">
        <v>254880438</v>
      </c>
      <c r="N312" s="53"/>
      <c r="O312" s="34">
        <v>43525</v>
      </c>
      <c r="P312" s="11">
        <f>IF(B312="N/E","N/E",B312*100/'Banca Comercial '!$BO312)</f>
        <v>1755341057.4031658</v>
      </c>
      <c r="Q312" s="11">
        <f>IF(C312="N/E","N/E",C312*100/'Banca Comercial '!$BO312)</f>
        <v>632175639.00788581</v>
      </c>
      <c r="R312" s="11">
        <f>IF(D312="N/E","N/E",D312*100/'Banca Comercial '!$BO312)</f>
        <v>632175639.00788581</v>
      </c>
      <c r="S312" s="11">
        <f>IF(E312="N/E","N/E",E312*100/'Banca Comercial '!$BO312)</f>
        <v>44387303.76696045</v>
      </c>
      <c r="T312" s="11">
        <f>IF(F312="N/E","N/E",F312*100/'Banca Comercial '!$BO312)</f>
        <v>13767213.262785573</v>
      </c>
      <c r="U312" s="11">
        <f>IF(G312="N/E","N/E",G312*100/'Banca Comercial '!$BO312)</f>
        <v>442826107.00800186</v>
      </c>
      <c r="V312" s="11">
        <f>IF(H312="N/E","N/E",H312*100/'Banca Comercial '!$BO312)</f>
        <v>439033703.21494836</v>
      </c>
      <c r="W312" s="11">
        <f>IF(I312="N/E","N/E",I312*100/'Banca Comercial '!$BO312)</f>
        <v>3792403.7930534617</v>
      </c>
      <c r="X312" s="11">
        <f>IF(J312="N/E","N/E",J312*100/'Banca Comercial '!$BO312)</f>
        <v>131195014.970138</v>
      </c>
      <c r="Y312" s="11">
        <f>IF(K312="N/E","N/E",K312*100/'Banca Comercial '!$BO312)</f>
        <v>206962423.85393715</v>
      </c>
      <c r="Z312" s="11">
        <f>IF(L312="N/E","N/E",L312*100/'Banca Comercial '!$BO312)</f>
        <v>651583126.60732925</v>
      </c>
      <c r="AA312" s="11">
        <f>IF(M312="N/E","N/E",M312*100/'Banca Comercial '!$BO312)</f>
        <v>264619867.93401366</v>
      </c>
    </row>
    <row r="313" spans="1:27" customFormat="1" hidden="1" x14ac:dyDescent="0.3">
      <c r="A313" s="35">
        <v>43556</v>
      </c>
      <c r="B313" s="11">
        <v>1685850807</v>
      </c>
      <c r="C313" s="11">
        <v>606556933</v>
      </c>
      <c r="D313" s="11">
        <v>606556933</v>
      </c>
      <c r="E313" s="11">
        <v>43177835</v>
      </c>
      <c r="F313" s="11">
        <v>13166798</v>
      </c>
      <c r="G313" s="11">
        <v>425785265</v>
      </c>
      <c r="H313" s="11">
        <v>422065657</v>
      </c>
      <c r="I313" s="11">
        <v>3719608</v>
      </c>
      <c r="J313" s="11">
        <v>124427035</v>
      </c>
      <c r="K313" s="11">
        <v>198759099</v>
      </c>
      <c r="L313" s="11">
        <v>635207863</v>
      </c>
      <c r="M313" s="11">
        <v>245326912</v>
      </c>
      <c r="N313" s="53"/>
      <c r="O313" s="35">
        <v>43556</v>
      </c>
      <c r="P313" s="11">
        <f>IF(B313="N/E","N/E",B313*100/'Banca Comercial '!$BO313)</f>
        <v>1749340315.4225302</v>
      </c>
      <c r="Q313" s="11">
        <f>IF(C313="N/E","N/E",C313*100/'Banca Comercial '!$BO313)</f>
        <v>629399999.15184808</v>
      </c>
      <c r="R313" s="11">
        <f>IF(D313="N/E","N/E",D313*100/'Banca Comercial '!$BO313)</f>
        <v>629399999.15184808</v>
      </c>
      <c r="S313" s="11">
        <f>IF(E313="N/E","N/E",E313*100/'Banca Comercial '!$BO313)</f>
        <v>44803921.666457385</v>
      </c>
      <c r="T313" s="11">
        <f>IF(F313="N/E","N/E",F313*100/'Banca Comercial '!$BO313)</f>
        <v>13662662.479257418</v>
      </c>
      <c r="U313" s="11">
        <f>IF(G313="N/E","N/E",G313*100/'Banca Comercial '!$BO313)</f>
        <v>441820430.77870387</v>
      </c>
      <c r="V313" s="11">
        <f>IF(H313="N/E","N/E",H313*100/'Banca Comercial '!$BO313)</f>
        <v>437960741.53161848</v>
      </c>
      <c r="W313" s="11">
        <f>IF(I313="N/E","N/E",I313*100/'Banca Comercial '!$BO313)</f>
        <v>3859689.2470854134</v>
      </c>
      <c r="X313" s="11">
        <f>IF(J313="N/E","N/E",J313*100/'Banca Comercial '!$BO313)</f>
        <v>129112984.22742945</v>
      </c>
      <c r="Y313" s="11">
        <f>IF(K313="N/E","N/E",K313*100/'Banca Comercial '!$BO313)</f>
        <v>206244409.94069406</v>
      </c>
      <c r="Z313" s="11">
        <f>IF(L313="N/E","N/E",L313*100/'Banca Comercial '!$BO313)</f>
        <v>659129929.41331565</v>
      </c>
      <c r="AA313" s="11">
        <f>IF(M313="N/E","N/E",M313*100/'Banca Comercial '!$BO313)</f>
        <v>254565976.91667226</v>
      </c>
    </row>
    <row r="314" spans="1:27" customFormat="1" hidden="1" x14ac:dyDescent="0.3">
      <c r="A314" s="36">
        <v>43586</v>
      </c>
      <c r="B314" s="11">
        <v>1709777125</v>
      </c>
      <c r="C314" s="11">
        <v>610804618</v>
      </c>
      <c r="D314" s="11">
        <v>610804618</v>
      </c>
      <c r="E314" s="11">
        <v>43887777</v>
      </c>
      <c r="F314" s="11">
        <v>13104708</v>
      </c>
      <c r="G314" s="11">
        <v>429404305</v>
      </c>
      <c r="H314" s="11">
        <v>425548291</v>
      </c>
      <c r="I314" s="11">
        <v>3856014</v>
      </c>
      <c r="J314" s="11">
        <v>124407828</v>
      </c>
      <c r="K314" s="11">
        <v>202076869</v>
      </c>
      <c r="L314" s="11">
        <v>647731928</v>
      </c>
      <c r="M314" s="11">
        <v>249163710</v>
      </c>
      <c r="N314" s="53"/>
      <c r="O314" s="36">
        <v>43586</v>
      </c>
      <c r="P314" s="11">
        <f>IF(B314="N/E","N/E",B314*100/'Banca Comercial '!$BO314)</f>
        <v>1779289147.2566912</v>
      </c>
      <c r="Q314" s="11">
        <f>IF(C314="N/E","N/E",C314*100/'Banca Comercial '!$BO314)</f>
        <v>635637248.86170113</v>
      </c>
      <c r="R314" s="11">
        <f>IF(D314="N/E","N/E",D314*100/'Banca Comercial '!$BO314)</f>
        <v>635637248.86170113</v>
      </c>
      <c r="S314" s="11">
        <f>IF(E314="N/E","N/E",E314*100/'Banca Comercial '!$BO314)</f>
        <v>45672061.095870502</v>
      </c>
      <c r="T314" s="11">
        <f>IF(F314="N/E","N/E",F314*100/'Banca Comercial '!$BO314)</f>
        <v>13637487.823079828</v>
      </c>
      <c r="U314" s="11">
        <f>IF(G314="N/E","N/E",G314*100/'Banca Comercial '!$BO314)</f>
        <v>446861996.51419604</v>
      </c>
      <c r="V314" s="11">
        <f>IF(H314="N/E","N/E",H314*100/'Banca Comercial '!$BO314)</f>
        <v>442849213.93478829</v>
      </c>
      <c r="W314" s="11">
        <f>IF(I314="N/E","N/E",I314*100/'Banca Comercial '!$BO314)</f>
        <v>4012782.5794077474</v>
      </c>
      <c r="X314" s="11">
        <f>IF(J314="N/E","N/E",J314*100/'Banca Comercial '!$BO314)</f>
        <v>129465703.42855482</v>
      </c>
      <c r="Y314" s="11">
        <f>IF(K314="N/E","N/E",K314*100/'Banca Comercial '!$BO314)</f>
        <v>210292426.22678792</v>
      </c>
      <c r="Z314" s="11">
        <f>IF(L314="N/E","N/E",L314*100/'Banca Comercial '!$BO314)</f>
        <v>674065860.96538889</v>
      </c>
      <c r="AA314" s="11">
        <f>IF(M314="N/E","N/E",M314*100/'Banca Comercial '!$BO314)</f>
        <v>259293611.20281306</v>
      </c>
    </row>
    <row r="315" spans="1:27" customFormat="1" hidden="1" x14ac:dyDescent="0.3">
      <c r="A315" s="37">
        <v>43617</v>
      </c>
      <c r="B315" s="11">
        <v>1703183735</v>
      </c>
      <c r="C315" s="11">
        <v>612389354</v>
      </c>
      <c r="D315" s="11">
        <v>612389354</v>
      </c>
      <c r="E315" s="11">
        <v>45854036</v>
      </c>
      <c r="F315" s="11">
        <v>13140842</v>
      </c>
      <c r="G315" s="11">
        <v>424655533</v>
      </c>
      <c r="H315" s="11">
        <v>420836066</v>
      </c>
      <c r="I315" s="11">
        <v>3819467</v>
      </c>
      <c r="J315" s="11">
        <v>128738943</v>
      </c>
      <c r="K315" s="11">
        <v>202201873</v>
      </c>
      <c r="L315" s="11">
        <v>639614575</v>
      </c>
      <c r="M315" s="11">
        <v>248977933</v>
      </c>
      <c r="N315" s="53"/>
      <c r="O315" s="37">
        <v>43617</v>
      </c>
      <c r="P315" s="11">
        <f>IF(B315="N/E","N/E",B315*100/'Banca Comercial '!$BO315)</f>
        <v>1771295256.0145788</v>
      </c>
      <c r="Q315" s="11">
        <f>IF(C315="N/E","N/E",C315*100/'Banca Comercial '!$BO315)</f>
        <v>636879236.97441399</v>
      </c>
      <c r="R315" s="11">
        <f>IF(D315="N/E","N/E",D315*100/'Banca Comercial '!$BO315)</f>
        <v>636879236.97441399</v>
      </c>
      <c r="S315" s="11">
        <f>IF(E315="N/E","N/E",E315*100/'Banca Comercial '!$BO315)</f>
        <v>47687771.299625352</v>
      </c>
      <c r="T315" s="11">
        <f>IF(F315="N/E","N/E",F315*100/'Banca Comercial '!$BO315)</f>
        <v>13666353.556762407</v>
      </c>
      <c r="U315" s="11">
        <f>IF(G315="N/E","N/E",G315*100/'Banca Comercial '!$BO315)</f>
        <v>441637807.82185692</v>
      </c>
      <c r="V315" s="11">
        <f>IF(H315="N/E","N/E",H315*100/'Banca Comercial '!$BO315)</f>
        <v>437665597.63773119</v>
      </c>
      <c r="W315" s="11">
        <f>IF(I315="N/E","N/E",I315*100/'Banca Comercial '!$BO315)</f>
        <v>3972210.184125693</v>
      </c>
      <c r="X315" s="11">
        <f>IF(J315="N/E","N/E",J315*100/'Banca Comercial '!$BO315)</f>
        <v>133887304.29616936</v>
      </c>
      <c r="Y315" s="11">
        <f>IF(K315="N/E","N/E",K315*100/'Banca Comercial '!$BO315)</f>
        <v>210288068.77501231</v>
      </c>
      <c r="Z315" s="11">
        <f>IF(L315="N/E","N/E",L315*100/'Banca Comercial '!$BO315)</f>
        <v>665193213.79926229</v>
      </c>
      <c r="AA315" s="11">
        <f>IF(M315="N/E","N/E",M315*100/'Banca Comercial '!$BO315)</f>
        <v>258934736.46589026</v>
      </c>
    </row>
    <row r="316" spans="1:27" customFormat="1" hidden="1" x14ac:dyDescent="0.3">
      <c r="A316" s="38">
        <v>43647</v>
      </c>
      <c r="B316" s="11">
        <v>1706308050</v>
      </c>
      <c r="C316" s="11">
        <v>602008269</v>
      </c>
      <c r="D316" s="11">
        <v>602008269</v>
      </c>
      <c r="E316" s="11">
        <v>46088385</v>
      </c>
      <c r="F316" s="11">
        <v>13038304</v>
      </c>
      <c r="G316" s="11">
        <v>422165262</v>
      </c>
      <c r="H316" s="11">
        <v>418806631</v>
      </c>
      <c r="I316" s="11">
        <v>3358631</v>
      </c>
      <c r="J316" s="11">
        <v>120716318</v>
      </c>
      <c r="K316" s="11">
        <v>201833404</v>
      </c>
      <c r="L316" s="11">
        <v>653059053</v>
      </c>
      <c r="M316" s="11">
        <v>249407324</v>
      </c>
      <c r="N316" s="53"/>
      <c r="O316" s="38">
        <v>43647</v>
      </c>
      <c r="P316" s="11">
        <f>IF(B316="N/E","N/E",B316*100/'Banca Comercial '!$BO316)</f>
        <v>1767904113.452024</v>
      </c>
      <c r="Q316" s="11">
        <f>IF(C316="N/E","N/E",C316*100/'Banca Comercial '!$BO316)</f>
        <v>623740182.84519756</v>
      </c>
      <c r="R316" s="11">
        <f>IF(D316="N/E","N/E",D316*100/'Banca Comercial '!$BO316)</f>
        <v>623740182.84519756</v>
      </c>
      <c r="S316" s="11">
        <f>IF(E316="N/E","N/E",E316*100/'Banca Comercial '!$BO316)</f>
        <v>47752130.937822483</v>
      </c>
      <c r="T316" s="11">
        <f>IF(F316="N/E","N/E",F316*100/'Banca Comercial '!$BO316)</f>
        <v>13508974.111701563</v>
      </c>
      <c r="U316" s="11">
        <f>IF(G316="N/E","N/E",G316*100/'Banca Comercial '!$BO316)</f>
        <v>437405017.95461339</v>
      </c>
      <c r="V316" s="11">
        <f>IF(H316="N/E","N/E",H316*100/'Banca Comercial '!$BO316)</f>
        <v>433925143.63738948</v>
      </c>
      <c r="W316" s="11">
        <f>IF(I316="N/E","N/E",I316*100/'Banca Comercial '!$BO316)</f>
        <v>3479874.3172239531</v>
      </c>
      <c r="X316" s="11">
        <f>IF(J316="N/E","N/E",J316*100/'Banca Comercial '!$BO316)</f>
        <v>125074059.84106012</v>
      </c>
      <c r="Y316" s="11">
        <f>IF(K316="N/E","N/E",K316*100/'Banca Comercial '!$BO316)</f>
        <v>209119393.86538333</v>
      </c>
      <c r="Z316" s="11">
        <f>IF(L316="N/E","N/E",L316*100/'Banca Comercial '!$BO316)</f>
        <v>676633850.56747711</v>
      </c>
      <c r="AA316" s="11">
        <f>IF(M316="N/E","N/E",M316*100/'Banca Comercial '!$BO316)</f>
        <v>258410686.17396587</v>
      </c>
    </row>
    <row r="317" spans="1:27" customFormat="1" hidden="1" x14ac:dyDescent="0.3">
      <c r="A317" s="39">
        <v>43678</v>
      </c>
      <c r="B317" s="11">
        <v>1712264433</v>
      </c>
      <c r="C317" s="11">
        <v>609002317</v>
      </c>
      <c r="D317" s="11">
        <v>609002317</v>
      </c>
      <c r="E317" s="11">
        <v>46347663</v>
      </c>
      <c r="F317" s="11">
        <v>13016619</v>
      </c>
      <c r="G317" s="11">
        <v>429855374</v>
      </c>
      <c r="H317" s="11">
        <v>426561735</v>
      </c>
      <c r="I317" s="11">
        <v>3293639</v>
      </c>
      <c r="J317" s="11">
        <v>119782661</v>
      </c>
      <c r="K317" s="11">
        <v>199432710</v>
      </c>
      <c r="L317" s="11">
        <v>655447065</v>
      </c>
      <c r="M317" s="11">
        <v>248382341</v>
      </c>
      <c r="N317" s="53"/>
      <c r="O317" s="39">
        <v>43678</v>
      </c>
      <c r="P317" s="11">
        <f>IF(B317="N/E","N/E",B317*100/'Banca Comercial '!$BO317)</f>
        <v>1774366432.3062601</v>
      </c>
      <c r="Q317" s="11">
        <f>IF(C317="N/E","N/E",C317*100/'Banca Comercial '!$BO317)</f>
        <v>631090179.56313288</v>
      </c>
      <c r="R317" s="11">
        <f>IF(D317="N/E","N/E",D317*100/'Banca Comercial '!$BO317)</f>
        <v>631090179.56313288</v>
      </c>
      <c r="S317" s="11">
        <f>IF(E317="N/E","N/E",E317*100/'Banca Comercial '!$BO317)</f>
        <v>48028643.157036744</v>
      </c>
      <c r="T317" s="11">
        <f>IF(F317="N/E","N/E",F317*100/'Banca Comercial '!$BO317)</f>
        <v>13488717.846725184</v>
      </c>
      <c r="U317" s="11">
        <f>IF(G317="N/E","N/E",G317*100/'Banca Comercial '!$BO317)</f>
        <v>445445768.58126742</v>
      </c>
      <c r="V317" s="11">
        <f>IF(H317="N/E","N/E",H317*100/'Banca Comercial '!$BO317)</f>
        <v>442032672.81807655</v>
      </c>
      <c r="W317" s="11">
        <f>IF(I317="N/E","N/E",I317*100/'Banca Comercial '!$BO317)</f>
        <v>3413095.7631908939</v>
      </c>
      <c r="X317" s="11">
        <f>IF(J317="N/E","N/E",J317*100/'Banca Comercial '!$BO317)</f>
        <v>124127049.97810358</v>
      </c>
      <c r="Y317" s="11">
        <f>IF(K317="N/E","N/E",K317*100/'Banca Comercial '!$BO317)</f>
        <v>206665921.05044851</v>
      </c>
      <c r="Z317" s="11">
        <f>IF(L317="N/E","N/E",L317*100/'Banca Comercial '!$BO317)</f>
        <v>679219428.88926387</v>
      </c>
      <c r="AA317" s="11">
        <f>IF(M317="N/E","N/E",M317*100/'Banca Comercial '!$BO317)</f>
        <v>257390902.80341464</v>
      </c>
    </row>
    <row r="318" spans="1:27" customFormat="1" hidden="1" x14ac:dyDescent="0.3">
      <c r="A318" s="40">
        <v>43709</v>
      </c>
      <c r="B318" s="11">
        <v>1703192497</v>
      </c>
      <c r="C318" s="11">
        <v>600924575</v>
      </c>
      <c r="D318" s="11">
        <v>600924575</v>
      </c>
      <c r="E318" s="11">
        <v>46281215</v>
      </c>
      <c r="F318" s="11">
        <v>12974554</v>
      </c>
      <c r="G318" s="11">
        <v>423792837</v>
      </c>
      <c r="H318" s="11">
        <v>420692115</v>
      </c>
      <c r="I318" s="11">
        <v>3100722</v>
      </c>
      <c r="J318" s="11">
        <v>117875969</v>
      </c>
      <c r="K318" s="11">
        <v>213839239</v>
      </c>
      <c r="L318" s="11">
        <v>652044047</v>
      </c>
      <c r="M318" s="11">
        <v>236384636</v>
      </c>
      <c r="N318" s="53"/>
      <c r="O318" s="40">
        <v>43709</v>
      </c>
      <c r="P318" s="11">
        <f>IF(B318="N/E","N/E",B318*100/'Banca Comercial '!$BO318)</f>
        <v>1760346827.5837486</v>
      </c>
      <c r="Q318" s="11">
        <f>IF(C318="N/E","N/E",C318*100/'Banca Comercial '!$BO318)</f>
        <v>621089906.79657888</v>
      </c>
      <c r="R318" s="11">
        <f>IF(D318="N/E","N/E",D318*100/'Banca Comercial '!$BO318)</f>
        <v>621089906.79657888</v>
      </c>
      <c r="S318" s="11">
        <f>IF(E318="N/E","N/E",E318*100/'Banca Comercial '!$BO318)</f>
        <v>47834281.882684574</v>
      </c>
      <c r="T318" s="11">
        <f>IF(F318="N/E","N/E",F318*100/'Banca Comercial '!$BO318)</f>
        <v>13409943.393623367</v>
      </c>
      <c r="U318" s="11">
        <f>IF(G318="N/E","N/E",G318*100/'Banca Comercial '!$BO318)</f>
        <v>438014127.86852282</v>
      </c>
      <c r="V318" s="11">
        <f>IF(H318="N/E","N/E",H318*100/'Banca Comercial '!$BO318)</f>
        <v>434809354.39427757</v>
      </c>
      <c r="W318" s="11">
        <f>IF(I318="N/E","N/E",I318*100/'Banca Comercial '!$BO318)</f>
        <v>3204773.4742452521</v>
      </c>
      <c r="X318" s="11">
        <f>IF(J318="N/E","N/E",J318*100/'Banca Comercial '!$BO318)</f>
        <v>121831553.65174809</v>
      </c>
      <c r="Y318" s="11">
        <f>IF(K318="N/E","N/E",K318*100/'Banca Comercial '!$BO318)</f>
        <v>221015080.00394452</v>
      </c>
      <c r="Z318" s="11">
        <f>IF(L318="N/E","N/E",L318*100/'Banca Comercial '!$BO318)</f>
        <v>673924803.92151392</v>
      </c>
      <c r="AA318" s="11">
        <f>IF(M318="N/E","N/E",M318*100/'Banca Comercial '!$BO318)</f>
        <v>244317036.86171135</v>
      </c>
    </row>
    <row r="319" spans="1:27" customFormat="1" hidden="1" x14ac:dyDescent="0.3">
      <c r="A319" s="41">
        <v>43739</v>
      </c>
      <c r="B319" s="11">
        <v>1692100790</v>
      </c>
      <c r="C319" s="11">
        <v>595182077</v>
      </c>
      <c r="D319" s="11">
        <v>595182077</v>
      </c>
      <c r="E319" s="11">
        <v>46197929</v>
      </c>
      <c r="F319" s="11">
        <v>12929077</v>
      </c>
      <c r="G319" s="11">
        <v>425067365</v>
      </c>
      <c r="H319" s="11">
        <v>421922149</v>
      </c>
      <c r="I319" s="11">
        <v>3145216</v>
      </c>
      <c r="J319" s="11">
        <v>110987706</v>
      </c>
      <c r="K319" s="11">
        <v>213682897</v>
      </c>
      <c r="L319" s="11">
        <v>654876728</v>
      </c>
      <c r="M319" s="11">
        <v>228359088</v>
      </c>
      <c r="N319" s="53"/>
      <c r="O319" s="41">
        <v>43739</v>
      </c>
      <c r="P319" s="11">
        <f>IF(B319="N/E","N/E",B319*100/'Banca Comercial '!$BO319)</f>
        <v>1739494443.8886919</v>
      </c>
      <c r="Q319" s="11">
        <f>IF(C319="N/E","N/E",C319*100/'Banca Comercial '!$BO319)</f>
        <v>611852392.10462844</v>
      </c>
      <c r="R319" s="11">
        <f>IF(D319="N/E","N/E",D319*100/'Banca Comercial '!$BO319)</f>
        <v>611852392.10462844</v>
      </c>
      <c r="S319" s="11">
        <f>IF(E319="N/E","N/E",E319*100/'Banca Comercial '!$BO319)</f>
        <v>47491875.950642556</v>
      </c>
      <c r="T319" s="11">
        <f>IF(F319="N/E","N/E",F319*100/'Banca Comercial '!$BO319)</f>
        <v>13291204.483220575</v>
      </c>
      <c r="U319" s="11">
        <f>IF(G319="N/E","N/E",G319*100/'Banca Comercial '!$BO319)</f>
        <v>436972977.06238091</v>
      </c>
      <c r="V319" s="11">
        <f>IF(H319="N/E","N/E",H319*100/'Banca Comercial '!$BO319)</f>
        <v>433739667.44562352</v>
      </c>
      <c r="W319" s="11">
        <f>IF(I319="N/E","N/E",I319*100/'Banca Comercial '!$BO319)</f>
        <v>3233309.6167574129</v>
      </c>
      <c r="X319" s="11">
        <f>IF(J319="N/E","N/E",J319*100/'Banca Comercial '!$BO319)</f>
        <v>114096334.60838443</v>
      </c>
      <c r="Y319" s="11">
        <f>IF(K319="N/E","N/E",K319*100/'Banca Comercial '!$BO319)</f>
        <v>219667891.11039871</v>
      </c>
      <c r="Z319" s="11">
        <f>IF(L319="N/E","N/E",L319*100/'Banca Comercial '!$BO319)</f>
        <v>673219016.5740695</v>
      </c>
      <c r="AA319" s="11">
        <f>IF(M319="N/E","N/E",M319*100/'Banca Comercial '!$BO319)</f>
        <v>234755144.09959519</v>
      </c>
    </row>
    <row r="320" spans="1:27" customFormat="1" hidden="1" x14ac:dyDescent="0.3">
      <c r="A320" s="42">
        <v>43770</v>
      </c>
      <c r="B320" s="11">
        <v>1694897882</v>
      </c>
      <c r="C320" s="11">
        <v>598605213</v>
      </c>
      <c r="D320" s="11">
        <v>598605213</v>
      </c>
      <c r="E320" s="11">
        <v>46780899</v>
      </c>
      <c r="F320" s="11">
        <v>12928468</v>
      </c>
      <c r="G320" s="11">
        <v>427287009</v>
      </c>
      <c r="H320" s="11">
        <v>424287628</v>
      </c>
      <c r="I320" s="11">
        <v>2999381</v>
      </c>
      <c r="J320" s="11">
        <v>111608837</v>
      </c>
      <c r="K320" s="11">
        <v>213988007</v>
      </c>
      <c r="L320" s="11">
        <v>656086873</v>
      </c>
      <c r="M320" s="11">
        <v>226217789</v>
      </c>
      <c r="N320" s="53"/>
      <c r="O320" s="42">
        <v>43770</v>
      </c>
      <c r="P320" s="11">
        <f>IF(B320="N/E","N/E",B320*100/'Banca Comercial '!$BO320)</f>
        <v>1728427082.7868166</v>
      </c>
      <c r="Q320" s="11">
        <f>IF(C320="N/E","N/E",C320*100/'Banca Comercial '!$BO320)</f>
        <v>610447079.45807147</v>
      </c>
      <c r="R320" s="11">
        <f>IF(D320="N/E","N/E",D320*100/'Banca Comercial '!$BO320)</f>
        <v>610447079.45807147</v>
      </c>
      <c r="S320" s="11">
        <f>IF(E320="N/E","N/E",E320*100/'Banca Comercial '!$BO320)</f>
        <v>47706338.917187169</v>
      </c>
      <c r="T320" s="11">
        <f>IF(F320="N/E","N/E",F320*100/'Banca Comercial '!$BO320)</f>
        <v>13184224.529075617</v>
      </c>
      <c r="U320" s="11">
        <f>IF(G320="N/E","N/E",G320*100/'Banca Comercial '!$BO320)</f>
        <v>435739784.86957258</v>
      </c>
      <c r="V320" s="11">
        <f>IF(H320="N/E","N/E",H320*100/'Banca Comercial '!$BO320)</f>
        <v>432681068.82121766</v>
      </c>
      <c r="W320" s="11">
        <f>IF(I320="N/E","N/E",I320*100/'Banca Comercial '!$BO320)</f>
        <v>3058716.0483549442</v>
      </c>
      <c r="X320" s="11">
        <f>IF(J320="N/E","N/E",J320*100/'Banca Comercial '!$BO320)</f>
        <v>113816731.14223605</v>
      </c>
      <c r="Y320" s="11">
        <f>IF(K320="N/E","N/E",K320*100/'Banca Comercial '!$BO320)</f>
        <v>218221210.03179994</v>
      </c>
      <c r="Z320" s="11">
        <f>IF(L320="N/E","N/E",L320*100/'Banca Comercial '!$BO320)</f>
        <v>669065866.44381368</v>
      </c>
      <c r="AA320" s="11">
        <f>IF(M320="N/E","N/E",M320*100/'Banca Comercial '!$BO320)</f>
        <v>230692926.85313156</v>
      </c>
    </row>
    <row r="321" spans="1:27" customFormat="1" hidden="1" x14ac:dyDescent="0.3">
      <c r="A321" s="31">
        <v>43800</v>
      </c>
      <c r="B321" s="11">
        <v>1699661370</v>
      </c>
      <c r="C321" s="11">
        <v>593370132</v>
      </c>
      <c r="D321" s="11">
        <v>593370132</v>
      </c>
      <c r="E321" s="11">
        <v>45815127</v>
      </c>
      <c r="F321" s="11">
        <v>12880189</v>
      </c>
      <c r="G321" s="11">
        <v>419895425</v>
      </c>
      <c r="H321" s="11">
        <v>416007286</v>
      </c>
      <c r="I321" s="11">
        <v>3888139</v>
      </c>
      <c r="J321" s="11">
        <v>114779391</v>
      </c>
      <c r="K321" s="11">
        <v>215506079</v>
      </c>
      <c r="L321" s="11">
        <v>657804545</v>
      </c>
      <c r="M321" s="11">
        <v>232980614</v>
      </c>
      <c r="N321" s="53"/>
      <c r="O321" s="31">
        <v>43800</v>
      </c>
      <c r="P321" s="11">
        <f>IF(B321="N/E","N/E",B321*100/'Banca Comercial '!$BO321)</f>
        <v>1723663988.7014556</v>
      </c>
      <c r="Q321" s="11">
        <f>IF(C321="N/E","N/E",C321*100/'Banca Comercial '!$BO321)</f>
        <v>601749705.29537261</v>
      </c>
      <c r="R321" s="11">
        <f>IF(D321="N/E","N/E",D321*100/'Banca Comercial '!$BO321)</f>
        <v>601749705.29537261</v>
      </c>
      <c r="S321" s="11">
        <f>IF(E321="N/E","N/E",E321*100/'Banca Comercial '!$BO321)</f>
        <v>46462128.245983347</v>
      </c>
      <c r="T321" s="11">
        <f>IF(F321="N/E","N/E",F321*100/'Banca Comercial '!$BO321)</f>
        <v>13062083.03538052</v>
      </c>
      <c r="U321" s="11">
        <f>IF(G321="N/E","N/E",G321*100/'Banca Comercial '!$BO321)</f>
        <v>425825188.39796478</v>
      </c>
      <c r="V321" s="11">
        <f>IF(H321="N/E","N/E",H321*100/'Banca Comercial '!$BO321)</f>
        <v>421882141.09709817</v>
      </c>
      <c r="W321" s="11">
        <f>IF(I321="N/E","N/E",I321*100/'Banca Comercial '!$BO321)</f>
        <v>3943047.3008665773</v>
      </c>
      <c r="X321" s="11">
        <f>IF(J321="N/E","N/E",J321*100/'Banca Comercial '!$BO321)</f>
        <v>116400305.61604396</v>
      </c>
      <c r="Y321" s="11">
        <f>IF(K321="N/E","N/E",K321*100/'Banca Comercial '!$BO321)</f>
        <v>218549455.95342383</v>
      </c>
      <c r="Z321" s="11">
        <f>IF(L321="N/E","N/E",L321*100/'Banca Comercial '!$BO321)</f>
        <v>667094061.10738766</v>
      </c>
      <c r="AA321" s="11">
        <f>IF(M321="N/E","N/E",M321*100/'Banca Comercial '!$BO321)</f>
        <v>236270766.34527159</v>
      </c>
    </row>
    <row r="322" spans="1:27" customFormat="1" hidden="1" x14ac:dyDescent="0.3">
      <c r="A322" s="32">
        <v>43831</v>
      </c>
      <c r="B322" s="11">
        <v>1706791471</v>
      </c>
      <c r="C322" s="11">
        <v>596543659</v>
      </c>
      <c r="D322" s="11">
        <v>596543659</v>
      </c>
      <c r="E322" s="11">
        <v>45485693</v>
      </c>
      <c r="F322" s="11">
        <v>12783992</v>
      </c>
      <c r="G322" s="11">
        <v>425960895</v>
      </c>
      <c r="H322" s="11">
        <v>422104206</v>
      </c>
      <c r="I322" s="11">
        <v>3856689</v>
      </c>
      <c r="J322" s="11">
        <v>112313079</v>
      </c>
      <c r="K322" s="11">
        <v>215592712</v>
      </c>
      <c r="L322" s="11">
        <v>663589089</v>
      </c>
      <c r="M322" s="11">
        <v>231066011</v>
      </c>
      <c r="N322" s="53"/>
      <c r="O322" s="32">
        <v>43831</v>
      </c>
      <c r="P322" s="11">
        <f>IF(B322="N/E","N/E",B322*100/'Banca Comercial '!$BO322)</f>
        <v>1722553080.2139091</v>
      </c>
      <c r="Q322" s="11">
        <f>IF(C322="N/E","N/E",C322*100/'Banca Comercial '!$BO322)</f>
        <v>602052526.48144138</v>
      </c>
      <c r="R322" s="11">
        <f>IF(D322="N/E","N/E",D322*100/'Banca Comercial '!$BO322)</f>
        <v>602052526.48144138</v>
      </c>
      <c r="S322" s="11">
        <f>IF(E322="N/E","N/E",E322*100/'Banca Comercial '!$BO322)</f>
        <v>45905737.117908441</v>
      </c>
      <c r="T322" s="11">
        <f>IF(F322="N/E","N/E",F322*100/'Banca Comercial '!$BO322)</f>
        <v>12902047.597020112</v>
      </c>
      <c r="U322" s="11">
        <f>IF(G322="N/E","N/E",G322*100/'Banca Comercial '!$BO322)</f>
        <v>429894491.62353092</v>
      </c>
      <c r="V322" s="11">
        <f>IF(H322="N/E","N/E",H322*100/'Banca Comercial '!$BO322)</f>
        <v>426002187.47902709</v>
      </c>
      <c r="W322" s="11">
        <f>IF(I322="N/E","N/E",I322*100/'Banca Comercial '!$BO322)</f>
        <v>3892304.1445038375</v>
      </c>
      <c r="X322" s="11">
        <f>IF(J322="N/E","N/E",J322*100/'Banca Comercial '!$BO322)</f>
        <v>113350250.14298195</v>
      </c>
      <c r="Y322" s="11">
        <f>IF(K322="N/E","N/E",K322*100/'Banca Comercial '!$BO322)</f>
        <v>217583633.64077896</v>
      </c>
      <c r="Z322" s="11">
        <f>IF(L322="N/E","N/E",L322*100/'Banca Comercial '!$BO322)</f>
        <v>669717097.06492424</v>
      </c>
      <c r="AA322" s="11">
        <f>IF(M322="N/E","N/E",M322*100/'Banca Comercial '!$BO322)</f>
        <v>233199823.02676448</v>
      </c>
    </row>
    <row r="323" spans="1:27" customFormat="1" hidden="1" x14ac:dyDescent="0.3">
      <c r="A323" s="33">
        <v>43862</v>
      </c>
      <c r="B323" s="11">
        <v>1732310406</v>
      </c>
      <c r="C323" s="11">
        <v>603641590</v>
      </c>
      <c r="D323" s="11">
        <v>603641590</v>
      </c>
      <c r="E323" s="11">
        <v>46280807</v>
      </c>
      <c r="F323" s="11">
        <v>12784863</v>
      </c>
      <c r="G323" s="11">
        <v>432458295</v>
      </c>
      <c r="H323" s="11">
        <v>428478705</v>
      </c>
      <c r="I323" s="11">
        <v>3979590</v>
      </c>
      <c r="J323" s="11">
        <v>112117625</v>
      </c>
      <c r="K323" s="11">
        <v>216690607</v>
      </c>
      <c r="L323" s="11">
        <v>673416410</v>
      </c>
      <c r="M323" s="11">
        <v>238561799</v>
      </c>
      <c r="N323" s="53"/>
      <c r="O323" s="33">
        <v>43862</v>
      </c>
      <c r="P323" s="11">
        <f>IF(B323="N/E","N/E",B323*100/'Banca Comercial '!$BO323)</f>
        <v>1741078192.4854755</v>
      </c>
      <c r="Q323" s="11">
        <f>IF(C323="N/E","N/E",C323*100/'Banca Comercial '!$BO323)</f>
        <v>606696816.45164609</v>
      </c>
      <c r="R323" s="11">
        <f>IF(D323="N/E","N/E",D323*100/'Banca Comercial '!$BO323)</f>
        <v>606696816.45164609</v>
      </c>
      <c r="S323" s="11">
        <f>IF(E323="N/E","N/E",E323*100/'Banca Comercial '!$BO323)</f>
        <v>46515049.219377108</v>
      </c>
      <c r="T323" s="11">
        <f>IF(F323="N/E","N/E",F323*100/'Banca Comercial '!$BO323)</f>
        <v>12849571.350559926</v>
      </c>
      <c r="U323" s="11">
        <f>IF(G323="N/E","N/E",G323*100/'Banca Comercial '!$BO323)</f>
        <v>434647107.10971195</v>
      </c>
      <c r="V323" s="11">
        <f>IF(H323="N/E","N/E",H323*100/'Banca Comercial '!$BO323)</f>
        <v>430647375.11016101</v>
      </c>
      <c r="W323" s="11">
        <f>IF(I323="N/E","N/E",I323*100/'Banca Comercial '!$BO323)</f>
        <v>3999731.9995509358</v>
      </c>
      <c r="X323" s="11">
        <f>IF(J323="N/E","N/E",J323*100/'Banca Comercial '!$BO323)</f>
        <v>112685088.77199712</v>
      </c>
      <c r="Y323" s="11">
        <f>IF(K323="N/E","N/E",K323*100/'Banca Comercial '!$BO323)</f>
        <v>217787348.65149829</v>
      </c>
      <c r="Z323" s="11">
        <f>IF(L323="N/E","N/E",L323*100/'Banca Comercial '!$BO323)</f>
        <v>676824789.51342046</v>
      </c>
      <c r="AA323" s="11">
        <f>IF(M323="N/E","N/E",M323*100/'Banca Comercial '!$BO323)</f>
        <v>239769237.86891073</v>
      </c>
    </row>
    <row r="324" spans="1:27" customFormat="1" hidden="1" x14ac:dyDescent="0.3">
      <c r="A324" s="34">
        <v>43891</v>
      </c>
      <c r="B324" s="11">
        <v>1814771094</v>
      </c>
      <c r="C324" s="11">
        <v>644536090</v>
      </c>
      <c r="D324" s="11">
        <v>644536090</v>
      </c>
      <c r="E324" s="11">
        <v>46162669</v>
      </c>
      <c r="F324" s="11">
        <v>12690518</v>
      </c>
      <c r="G324" s="11">
        <v>471903959</v>
      </c>
      <c r="H324" s="11">
        <v>467176412</v>
      </c>
      <c r="I324" s="11">
        <v>4727547</v>
      </c>
      <c r="J324" s="11">
        <v>113778944</v>
      </c>
      <c r="K324" s="11">
        <v>216023882</v>
      </c>
      <c r="L324" s="11">
        <v>707394311</v>
      </c>
      <c r="M324" s="11">
        <v>246816811</v>
      </c>
      <c r="N324" s="53"/>
      <c r="O324" s="34">
        <v>43891</v>
      </c>
      <c r="P324" s="11">
        <f>IF(B324="N/E","N/E",B324*100/'Banca Comercial '!$BO324)</f>
        <v>1824826921.3989406</v>
      </c>
      <c r="Q324" s="11">
        <f>IF(C324="N/E","N/E",C324*100/'Banca Comercial '!$BO324)</f>
        <v>648107528.67612648</v>
      </c>
      <c r="R324" s="11">
        <f>IF(D324="N/E","N/E",D324*100/'Banca Comercial '!$BO324)</f>
        <v>648107528.67612648</v>
      </c>
      <c r="S324" s="11">
        <f>IF(E324="N/E","N/E",E324*100/'Banca Comercial '!$BO324)</f>
        <v>46418460.947134912</v>
      </c>
      <c r="T324" s="11">
        <f>IF(F324="N/E","N/E",F324*100/'Banca Comercial '!$BO324)</f>
        <v>12760837.424324678</v>
      </c>
      <c r="U324" s="11">
        <f>IF(G324="N/E","N/E",G324*100/'Banca Comercial '!$BO324)</f>
        <v>474518825.84258413</v>
      </c>
      <c r="V324" s="11">
        <f>IF(H324="N/E","N/E",H324*100/'Banca Comercial '!$BO324)</f>
        <v>469765083.03375202</v>
      </c>
      <c r="W324" s="11">
        <f>IF(I324="N/E","N/E",I324*100/'Banca Comercial '!$BO324)</f>
        <v>4753742.8088320633</v>
      </c>
      <c r="X324" s="11">
        <f>IF(J324="N/E","N/E",J324*100/'Banca Comercial '!$BO324)</f>
        <v>114409404.46208279</v>
      </c>
      <c r="Y324" s="11">
        <f>IF(K324="N/E","N/E",K324*100/'Banca Comercial '!$BO324)</f>
        <v>217220891.84803161</v>
      </c>
      <c r="Z324" s="11">
        <f>IF(L324="N/E","N/E",L324*100/'Banca Comercial '!$BO324)</f>
        <v>711314053.33991647</v>
      </c>
      <c r="AA324" s="11">
        <f>IF(M324="N/E","N/E",M324*100/'Banca Comercial '!$BO324)</f>
        <v>248184447.53486589</v>
      </c>
    </row>
    <row r="325" spans="1:27" customFormat="1" hidden="1" x14ac:dyDescent="0.3">
      <c r="A325" s="35">
        <v>43922</v>
      </c>
      <c r="B325" s="11">
        <v>1828308570</v>
      </c>
      <c r="C325" s="11">
        <v>661364552</v>
      </c>
      <c r="D325" s="11">
        <v>661364552</v>
      </c>
      <c r="E325" s="11">
        <v>45947226</v>
      </c>
      <c r="F325" s="11">
        <v>12624709</v>
      </c>
      <c r="G325" s="11">
        <v>479156204</v>
      </c>
      <c r="H325" s="11">
        <v>474420513</v>
      </c>
      <c r="I325" s="11">
        <v>4735691</v>
      </c>
      <c r="J325" s="11">
        <v>123636413</v>
      </c>
      <c r="K325" s="11">
        <v>215527996</v>
      </c>
      <c r="L325" s="11">
        <v>702815410</v>
      </c>
      <c r="M325" s="11">
        <v>248600612</v>
      </c>
      <c r="N325" s="53"/>
      <c r="O325" s="35">
        <v>43922</v>
      </c>
      <c r="P325" s="11">
        <f>IF(B325="N/E","N/E",B325*100/'Banca Comercial '!$BO325)</f>
        <v>1857266225.4749184</v>
      </c>
      <c r="Q325" s="11">
        <f>IF(C325="N/E","N/E",C325*100/'Banca Comercial '!$BO325)</f>
        <v>671839570.90785301</v>
      </c>
      <c r="R325" s="11">
        <f>IF(D325="N/E","N/E",D325*100/'Banca Comercial '!$BO325)</f>
        <v>671839570.90785301</v>
      </c>
      <c r="S325" s="11">
        <f>IF(E325="N/E","N/E",E325*100/'Banca Comercial '!$BO325)</f>
        <v>46674960.892440066</v>
      </c>
      <c r="T325" s="11">
        <f>IF(F325="N/E","N/E",F325*100/'Banca Comercial '!$BO325)</f>
        <v>12824665.385750081</v>
      </c>
      <c r="U325" s="11">
        <f>IF(G325="N/E","N/E",G325*100/'Banca Comercial '!$BO325)</f>
        <v>486745316.96581715</v>
      </c>
      <c r="V325" s="11">
        <f>IF(H325="N/E","N/E",H325*100/'Banca Comercial '!$BO325)</f>
        <v>481934619.74932623</v>
      </c>
      <c r="W325" s="11">
        <f>IF(I325="N/E","N/E",I325*100/'Banca Comercial '!$BO325)</f>
        <v>4810697.2164909458</v>
      </c>
      <c r="X325" s="11">
        <f>IF(J325="N/E","N/E",J325*100/'Banca Comercial '!$BO325)</f>
        <v>125594627.66384567</v>
      </c>
      <c r="Y325" s="11">
        <f>IF(K325="N/E","N/E",K325*100/'Banca Comercial '!$BO325)</f>
        <v>218941635.00808471</v>
      </c>
      <c r="Z325" s="11">
        <f>IF(L325="N/E","N/E",L325*100/'Banca Comercial '!$BO325)</f>
        <v>713946948.0998534</v>
      </c>
      <c r="AA325" s="11">
        <f>IF(M325="N/E","N/E",M325*100/'Banca Comercial '!$BO325)</f>
        <v>252538071.45912722</v>
      </c>
    </row>
    <row r="326" spans="1:27" customFormat="1" hidden="1" x14ac:dyDescent="0.3">
      <c r="A326" s="36">
        <v>43952</v>
      </c>
      <c r="B326" s="11">
        <v>1818828672</v>
      </c>
      <c r="C326" s="11">
        <v>646806957</v>
      </c>
      <c r="D326" s="11">
        <v>646806957</v>
      </c>
      <c r="E326" s="11">
        <v>46578625</v>
      </c>
      <c r="F326" s="11">
        <v>12649480</v>
      </c>
      <c r="G326" s="11">
        <v>464373968</v>
      </c>
      <c r="H326" s="11">
        <v>459606104</v>
      </c>
      <c r="I326" s="11">
        <v>4767864</v>
      </c>
      <c r="J326" s="11">
        <v>123204884</v>
      </c>
      <c r="K326" s="11">
        <v>215828294</v>
      </c>
      <c r="L326" s="11">
        <v>712153282</v>
      </c>
      <c r="M326" s="11">
        <v>244040139</v>
      </c>
      <c r="N326" s="53"/>
      <c r="O326" s="36">
        <v>43952</v>
      </c>
      <c r="P326" s="11">
        <f>IF(B326="N/E","N/E",B326*100/'Banca Comercial '!$BO326)</f>
        <v>1840552780.0244906</v>
      </c>
      <c r="Q326" s="11">
        <f>IF(C326="N/E","N/E",C326*100/'Banca Comercial '!$BO326)</f>
        <v>654532425.82571912</v>
      </c>
      <c r="R326" s="11">
        <f>IF(D326="N/E","N/E",D326*100/'Banca Comercial '!$BO326)</f>
        <v>654532425.82571912</v>
      </c>
      <c r="S326" s="11">
        <f>IF(E326="N/E","N/E",E326*100/'Banca Comercial '!$BO326)</f>
        <v>47134960.567340471</v>
      </c>
      <c r="T326" s="11">
        <f>IF(F326="N/E","N/E",F326*100/'Banca Comercial '!$BO326)</f>
        <v>12800565.516851602</v>
      </c>
      <c r="U326" s="11">
        <f>IF(G326="N/E","N/E",G326*100/'Banca Comercial '!$BO326)</f>
        <v>469920455.36293584</v>
      </c>
      <c r="V326" s="11">
        <f>IF(H326="N/E","N/E",H326*100/'Banca Comercial '!$BO326)</f>
        <v>465095643.94717503</v>
      </c>
      <c r="W326" s="11">
        <f>IF(I326="N/E","N/E",I326*100/'Banca Comercial '!$BO326)</f>
        <v>4824811.4157608179</v>
      </c>
      <c r="X326" s="11">
        <f>IF(J326="N/E","N/E",J326*100/'Banca Comercial '!$BO326)</f>
        <v>124676444.37859119</v>
      </c>
      <c r="Y326" s="11">
        <f>IF(K326="N/E","N/E",K326*100/'Banca Comercial '!$BO326)</f>
        <v>218406149.32292154</v>
      </c>
      <c r="Z326" s="11">
        <f>IF(L326="N/E","N/E",L326*100/'Banca Comercial '!$BO326)</f>
        <v>720659247.99137163</v>
      </c>
      <c r="AA326" s="11">
        <f>IF(M326="N/E","N/E",M326*100/'Banca Comercial '!$BO326)</f>
        <v>246954956.88447842</v>
      </c>
    </row>
    <row r="327" spans="1:27" hidden="1" x14ac:dyDescent="0.3">
      <c r="A327" s="17">
        <v>43983</v>
      </c>
      <c r="B327" s="11">
        <v>1825059315</v>
      </c>
      <c r="C327" s="11">
        <v>648032761</v>
      </c>
      <c r="D327" s="11">
        <v>648032761</v>
      </c>
      <c r="E327" s="11">
        <v>46173198</v>
      </c>
      <c r="F327" s="11">
        <v>12619089</v>
      </c>
      <c r="G327" s="11">
        <v>473151699</v>
      </c>
      <c r="H327" s="11">
        <v>465908209</v>
      </c>
      <c r="I327" s="11">
        <v>7243490</v>
      </c>
      <c r="J327" s="11">
        <v>116088775</v>
      </c>
      <c r="K327" s="11">
        <v>228281800</v>
      </c>
      <c r="L327" s="11">
        <v>707007827</v>
      </c>
      <c r="M327" s="11">
        <v>241736927</v>
      </c>
      <c r="O327" s="17">
        <v>43983</v>
      </c>
      <c r="P327" s="11">
        <f>IF(B327="N/E","N/E",B327*100/'Banca Comercial '!$BO327)</f>
        <v>1836805431.8358111</v>
      </c>
      <c r="Q327" s="11">
        <f>IF(C327="N/E","N/E",C327*100/'Banca Comercial '!$BO327)</f>
        <v>652203512.30741119</v>
      </c>
      <c r="R327" s="11">
        <f>IF(D327="N/E","N/E",D327*100/'Banca Comercial '!$BO327)</f>
        <v>652203512.30741119</v>
      </c>
      <c r="S327" s="11">
        <f>IF(E327="N/E","N/E",E327*100/'Banca Comercial '!$BO327)</f>
        <v>46470369.58994969</v>
      </c>
      <c r="T327" s="11">
        <f>IF(F327="N/E","N/E",F327*100/'Banca Comercial '!$BO327)</f>
        <v>12700305.699390123</v>
      </c>
      <c r="U327" s="11">
        <f>IF(G327="N/E","N/E",G327*100/'Banca Comercial '!$BO327)</f>
        <v>476196912.43051064</v>
      </c>
      <c r="V327" s="11">
        <f>IF(H327="N/E","N/E",H327*100/'Banca Comercial '!$BO327)</f>
        <v>468906803.18962365</v>
      </c>
      <c r="W327" s="11">
        <f>IF(I327="N/E","N/E",I327*100/'Banca Comercial '!$BO327)</f>
        <v>7290109.24088699</v>
      </c>
      <c r="X327" s="11">
        <f>IF(J327="N/E","N/E",J327*100/'Banca Comercial '!$BO327)</f>
        <v>116835924.58756077</v>
      </c>
      <c r="Y327" s="11">
        <f>IF(K327="N/E","N/E",K327*100/'Banca Comercial '!$BO327)</f>
        <v>229751026.05323064</v>
      </c>
      <c r="Z327" s="11">
        <f>IF(L327="N/E","N/E",L327*100/'Banca Comercial '!$BO327)</f>
        <v>711558142.96590877</v>
      </c>
      <c r="AA327" s="11">
        <f>IF(M327="N/E","N/E",M327*100/'Banca Comercial '!$BO327)</f>
        <v>243292750.50926054</v>
      </c>
    </row>
    <row r="328" spans="1:27" ht="15.6" hidden="1" x14ac:dyDescent="0.3">
      <c r="A328" s="46">
        <v>44013</v>
      </c>
      <c r="B328" s="284">
        <v>1824529918</v>
      </c>
      <c r="C328" s="285">
        <v>639574212</v>
      </c>
      <c r="D328" s="285">
        <v>639574212</v>
      </c>
      <c r="E328" s="285">
        <v>46433225</v>
      </c>
      <c r="F328" s="285">
        <v>12590849</v>
      </c>
      <c r="G328" s="285">
        <v>467334292</v>
      </c>
      <c r="H328" s="285">
        <v>459971081</v>
      </c>
      <c r="I328" s="285">
        <v>7363211</v>
      </c>
      <c r="J328" s="285">
        <v>113215846</v>
      </c>
      <c r="K328" s="285">
        <v>233741812</v>
      </c>
      <c r="L328" s="285">
        <v>707786809</v>
      </c>
      <c r="M328" s="285">
        <v>243427085</v>
      </c>
      <c r="O328" s="46">
        <v>44013</v>
      </c>
      <c r="P328" s="11">
        <f>IF(B328="N/E","N/E",B328*100/'Banca Comercial '!$BO328)</f>
        <v>1824292180.9569633</v>
      </c>
      <c r="Q328" s="11">
        <f>IF(C328="N/E","N/E",C328*100/'Banca Comercial '!$BO328)</f>
        <v>639490875.20159328</v>
      </c>
      <c r="R328" s="11">
        <f>IF(D328="N/E","N/E",D328*100/'Banca Comercial '!$BO328)</f>
        <v>639490875.20159328</v>
      </c>
      <c r="S328" s="11">
        <f>IF(E328="N/E","N/E",E328*100/'Banca Comercial '!$BO328)</f>
        <v>46427174.730557308</v>
      </c>
      <c r="T328" s="11">
        <f>IF(F328="N/E","N/E",F328*100/'Banca Comercial '!$BO328)</f>
        <v>12589208.406891029</v>
      </c>
      <c r="U328" s="11">
        <f>IF(G328="N/E","N/E",G328*100/'Banca Comercial '!$BO328)</f>
        <v>467273398.13819289</v>
      </c>
      <c r="V328" s="11">
        <f>IF(H328="N/E","N/E",H328*100/'Banca Comercial '!$BO328)</f>
        <v>459911146.56779343</v>
      </c>
      <c r="W328" s="11">
        <f>IF(I328="N/E","N/E",I328*100/'Banca Comercial '!$BO328)</f>
        <v>7362251.5703994632</v>
      </c>
      <c r="X328" s="11">
        <f>IF(J328="N/E","N/E",J328*100/'Banca Comercial '!$BO328)</f>
        <v>113201093.92595211</v>
      </c>
      <c r="Y328" s="11">
        <f>IF(K328="N/E","N/E",K328*100/'Banca Comercial '!$BO328)</f>
        <v>233711355.34008411</v>
      </c>
      <c r="Z328" s="11">
        <f>IF(L328="N/E","N/E",L328*100/'Banca Comercial '!$BO328)</f>
        <v>707694584.07049251</v>
      </c>
      <c r="AA328" s="11">
        <f>IF(M328="N/E","N/E",M328*100/'Banca Comercial '!$BO328)</f>
        <v>243395366.34479353</v>
      </c>
    </row>
    <row r="329" spans="1:27" ht="15.6" hidden="1" x14ac:dyDescent="0.3">
      <c r="A329" s="46">
        <v>44044</v>
      </c>
      <c r="B329" s="284">
        <v>1820903050</v>
      </c>
      <c r="C329" s="285">
        <v>635525088</v>
      </c>
      <c r="D329" s="285">
        <v>635525088</v>
      </c>
      <c r="E329" s="285">
        <v>46450581</v>
      </c>
      <c r="F329" s="285">
        <v>12557382</v>
      </c>
      <c r="G329" s="285">
        <v>464859138</v>
      </c>
      <c r="H329" s="285">
        <v>457444994</v>
      </c>
      <c r="I329" s="285">
        <v>7414144</v>
      </c>
      <c r="J329" s="285">
        <v>111657987</v>
      </c>
      <c r="K329" s="285">
        <v>233908707</v>
      </c>
      <c r="L329" s="285">
        <v>703723538</v>
      </c>
      <c r="M329" s="285">
        <v>247745717</v>
      </c>
      <c r="O329" s="46">
        <v>44044</v>
      </c>
      <c r="P329" s="11">
        <f>IF(B329="N/E","N/E",B329*100/'Banca Comercial '!$BO329)</f>
        <v>1813526052.0965631</v>
      </c>
      <c r="Q329" s="11">
        <f>IF(C329="N/E","N/E",C329*100/'Banca Comercial '!$BO329)</f>
        <v>632950394.50285995</v>
      </c>
      <c r="R329" s="11">
        <f>IF(D329="N/E","N/E",D329*100/'Banca Comercial '!$BO329)</f>
        <v>632950394.50285995</v>
      </c>
      <c r="S329" s="11">
        <f>IF(E329="N/E","N/E",E329*100/'Banca Comercial '!$BO329)</f>
        <v>46262396.440338559</v>
      </c>
      <c r="T329" s="11">
        <f>IF(F329="N/E","N/E",F329*100/'Banca Comercial '!$BO329)</f>
        <v>12506508.461902156</v>
      </c>
      <c r="U329" s="11">
        <f>IF(G329="N/E","N/E",G329*100/'Banca Comercial '!$BO329)</f>
        <v>462975860.97082514</v>
      </c>
      <c r="V329" s="11">
        <f>IF(H329="N/E","N/E",H329*100/'Banca Comercial '!$BO329)</f>
        <v>455591753.78401172</v>
      </c>
      <c r="W329" s="11">
        <f>IF(I329="N/E","N/E",I329*100/'Banca Comercial '!$BO329)</f>
        <v>7384107.1868133899</v>
      </c>
      <c r="X329" s="11">
        <f>IF(J329="N/E","N/E",J329*100/'Banca Comercial '!$BO329)</f>
        <v>111205628.62979409</v>
      </c>
      <c r="Y329" s="11">
        <f>IF(K329="N/E","N/E",K329*100/'Banca Comercial '!$BO329)</f>
        <v>232961076.07525933</v>
      </c>
      <c r="Z329" s="11">
        <f>IF(L329="N/E","N/E",L329*100/'Banca Comercial '!$BO329)</f>
        <v>700872553.11948967</v>
      </c>
      <c r="AA329" s="11">
        <f>IF(M329="N/E","N/E",M329*100/'Banca Comercial '!$BO329)</f>
        <v>246742028.39895424</v>
      </c>
    </row>
    <row r="330" spans="1:27" hidden="1" x14ac:dyDescent="0.3">
      <c r="A330" s="46">
        <v>44075</v>
      </c>
      <c r="B330" s="289">
        <v>1827478962</v>
      </c>
      <c r="C330" s="290">
        <v>637283642</v>
      </c>
      <c r="D330" s="289">
        <v>637283642</v>
      </c>
      <c r="E330" s="290">
        <v>46754567</v>
      </c>
      <c r="F330" s="289">
        <v>12516270</v>
      </c>
      <c r="G330" s="290">
        <v>467418029</v>
      </c>
      <c r="H330" s="289">
        <v>460079572</v>
      </c>
      <c r="I330" s="290">
        <v>7338457</v>
      </c>
      <c r="J330" s="290">
        <v>110594776</v>
      </c>
      <c r="K330" s="290">
        <v>236683040</v>
      </c>
      <c r="L330" s="290">
        <v>705427541</v>
      </c>
      <c r="M330" s="290">
        <v>248084739</v>
      </c>
      <c r="O330" s="46">
        <v>44075</v>
      </c>
      <c r="P330" s="11">
        <f>IF(B330="N/E","N/E",B330*100/'Banca Comercial '!$BO330)</f>
        <v>1815917132.7271214</v>
      </c>
      <c r="Q330" s="11">
        <f>IF(C330="N/E","N/E",C330*100/'Banca Comercial '!$BO330)</f>
        <v>633251768.13419163</v>
      </c>
      <c r="R330" s="11">
        <f>IF(D330="N/E","N/E",D330*100/'Banca Comercial '!$BO330)</f>
        <v>633251768.13419163</v>
      </c>
      <c r="S330" s="11">
        <f>IF(E330="N/E","N/E",E330*100/'Banca Comercial '!$BO330)</f>
        <v>46458766.975692324</v>
      </c>
      <c r="T330" s="11">
        <f>IF(F330="N/E","N/E",F330*100/'Banca Comercial '!$BO330)</f>
        <v>12437083.875353793</v>
      </c>
      <c r="U330" s="11">
        <f>IF(G330="N/E","N/E",G330*100/'Banca Comercial '!$BO330)</f>
        <v>464460836.29751927</v>
      </c>
      <c r="V330" s="11">
        <f>IF(H330="N/E","N/E",H330*100/'Banca Comercial '!$BO330)</f>
        <v>457168807.18463844</v>
      </c>
      <c r="W330" s="11">
        <f>IF(I330="N/E","N/E",I330*100/'Banca Comercial '!$BO330)</f>
        <v>7292029.1128808474</v>
      </c>
      <c r="X330" s="11">
        <f>IF(J330="N/E","N/E",J330*100/'Banca Comercial '!$BO330)</f>
        <v>109895080.98562628</v>
      </c>
      <c r="Y330" s="11">
        <f>IF(K330="N/E","N/E",K330*100/'Banca Comercial '!$BO330)</f>
        <v>235185628.01487318</v>
      </c>
      <c r="Z330" s="11">
        <f>IF(L330="N/E","N/E",L330*100/'Banca Comercial '!$BO330)</f>
        <v>700964544.18141961</v>
      </c>
      <c r="AA330" s="11">
        <f>IF(M330="N/E","N/E",M330*100/'Banca Comercial '!$BO330)</f>
        <v>246515192.39663687</v>
      </c>
    </row>
    <row r="331" spans="1:27" hidden="1" x14ac:dyDescent="0.3">
      <c r="A331" s="46">
        <v>44105</v>
      </c>
      <c r="B331" s="289">
        <v>1812474463</v>
      </c>
      <c r="C331" s="290">
        <v>625299270</v>
      </c>
      <c r="D331" s="289">
        <v>625299270</v>
      </c>
      <c r="E331" s="290">
        <v>46881590</v>
      </c>
      <c r="F331" s="289">
        <v>12476755</v>
      </c>
      <c r="G331" s="290">
        <v>461158656</v>
      </c>
      <c r="H331" s="289">
        <v>453824075</v>
      </c>
      <c r="I331" s="290">
        <v>7334581</v>
      </c>
      <c r="J331" s="290">
        <v>104782269</v>
      </c>
      <c r="K331" s="290">
        <v>243235395</v>
      </c>
      <c r="L331" s="290">
        <v>701498789</v>
      </c>
      <c r="M331" s="290">
        <v>242441009</v>
      </c>
      <c r="O331" s="46">
        <v>44105</v>
      </c>
      <c r="P331" s="11">
        <f>IF(B331="N/E","N/E",B331*100/'Banca Comercial '!$BO331)</f>
        <v>1790079720.8900106</v>
      </c>
      <c r="Q331" s="11">
        <f>IF(C331="N/E","N/E",C331*100/'Banca Comercial '!$BO331)</f>
        <v>617573138.58183026</v>
      </c>
      <c r="R331" s="11">
        <f>IF(D331="N/E","N/E",D331*100/'Banca Comercial '!$BO331)</f>
        <v>617573138.58183026</v>
      </c>
      <c r="S331" s="11">
        <f>IF(E331="N/E","N/E",E331*100/'Banca Comercial '!$BO331)</f>
        <v>46302326.049423575</v>
      </c>
      <c r="T331" s="11">
        <f>IF(F331="N/E","N/E",F331*100/'Banca Comercial '!$BO331)</f>
        <v>12322593.539356831</v>
      </c>
      <c r="U331" s="11">
        <f>IF(G331="N/E","N/E",G331*100/'Banca Comercial '!$BO331)</f>
        <v>455460628.58844948</v>
      </c>
      <c r="V331" s="11">
        <f>IF(H331="N/E","N/E",H331*100/'Banca Comercial '!$BO331)</f>
        <v>448216672.89287883</v>
      </c>
      <c r="W331" s="11">
        <f>IF(I331="N/E","N/E",I331*100/'Banca Comercial '!$BO331)</f>
        <v>7243955.6955706328</v>
      </c>
      <c r="X331" s="11">
        <f>IF(J331="N/E","N/E",J331*100/'Banca Comercial '!$BO331)</f>
        <v>103487590.40460037</v>
      </c>
      <c r="Y331" s="11">
        <f>IF(K331="N/E","N/E",K331*100/'Banca Comercial '!$BO331)</f>
        <v>240230004.27353963</v>
      </c>
      <c r="Z331" s="11">
        <f>IF(L331="N/E","N/E",L331*100/'Banca Comercial '!$BO331)</f>
        <v>692831144.41199183</v>
      </c>
      <c r="AA331" s="11">
        <f>IF(M331="N/E","N/E",M331*100/'Banca Comercial '!$BO331)</f>
        <v>239445433.62264881</v>
      </c>
    </row>
    <row r="332" spans="1:27" hidden="1" x14ac:dyDescent="0.3">
      <c r="A332" s="46">
        <v>44136</v>
      </c>
      <c r="B332" s="11">
        <v>1800615571</v>
      </c>
      <c r="C332" s="11">
        <v>621930742</v>
      </c>
      <c r="D332" s="11">
        <v>621930742</v>
      </c>
      <c r="E332" s="11">
        <v>46818933</v>
      </c>
      <c r="F332" s="11">
        <v>12437272</v>
      </c>
      <c r="G332" s="11">
        <v>459793927</v>
      </c>
      <c r="H332" s="11">
        <v>452710818</v>
      </c>
      <c r="I332" s="11">
        <v>7083109</v>
      </c>
      <c r="J332" s="11">
        <v>102880610</v>
      </c>
      <c r="K332" s="11">
        <v>239930289</v>
      </c>
      <c r="L332" s="11">
        <v>709201616</v>
      </c>
      <c r="M332" s="11">
        <v>229552924</v>
      </c>
      <c r="O332" s="46">
        <v>44136</v>
      </c>
      <c r="P332" s="11">
        <f>IF(B332="N/E","N/E",B332*100/'Banca Comercial '!$BO332)</f>
        <v>1777027731.9810574</v>
      </c>
      <c r="Q332" s="11">
        <f>IF(C332="N/E","N/E",C332*100/'Banca Comercial '!$BO332)</f>
        <v>613783526.98114932</v>
      </c>
      <c r="R332" s="11">
        <f>IF(D332="N/E","N/E",D332*100/'Banca Comercial '!$BO332)</f>
        <v>613783526.98114932</v>
      </c>
      <c r="S332" s="11">
        <f>IF(E332="N/E","N/E",E332*100/'Banca Comercial '!$BO332)</f>
        <v>46205610.827055924</v>
      </c>
      <c r="T332" s="11">
        <f>IF(F332="N/E","N/E",F332*100/'Banca Comercial '!$BO332)</f>
        <v>12274345.290659219</v>
      </c>
      <c r="U332" s="11">
        <f>IF(G332="N/E","N/E",G332*100/'Banca Comercial '!$BO332)</f>
        <v>453770684.0009737</v>
      </c>
      <c r="V332" s="11">
        <f>IF(H332="N/E","N/E",H332*100/'Banca Comercial '!$BO332)</f>
        <v>446780362.84394056</v>
      </c>
      <c r="W332" s="11">
        <f>IF(I332="N/E","N/E",I332*100/'Banca Comercial '!$BO332)</f>
        <v>6990321.1570331436</v>
      </c>
      <c r="X332" s="11">
        <f>IF(J332="N/E","N/E",J332*100/'Banca Comercial '!$BO332)</f>
        <v>101532886.86246049</v>
      </c>
      <c r="Y332" s="11">
        <f>IF(K332="N/E","N/E",K332*100/'Banca Comercial '!$BO332)</f>
        <v>236787232.18995735</v>
      </c>
      <c r="Z332" s="11">
        <f>IF(L332="N/E","N/E",L332*100/'Banca Comercial '!$BO332)</f>
        <v>699911163.4349966</v>
      </c>
      <c r="AA332" s="11">
        <f>IF(M332="N/E","N/E",M332*100/'Banca Comercial '!$BO332)</f>
        <v>226545809.37495404</v>
      </c>
    </row>
    <row r="333" spans="1:27" hidden="1" x14ac:dyDescent="0.3">
      <c r="A333" s="46">
        <v>44166</v>
      </c>
      <c r="B333" s="11">
        <v>1821927654</v>
      </c>
      <c r="C333" s="11">
        <v>630627460</v>
      </c>
      <c r="D333" s="11">
        <v>630627460</v>
      </c>
      <c r="E333" s="11">
        <v>46493226</v>
      </c>
      <c r="F333" s="11">
        <v>12412011</v>
      </c>
      <c r="G333" s="11">
        <v>463650156</v>
      </c>
      <c r="H333" s="11">
        <v>456399218</v>
      </c>
      <c r="I333" s="11">
        <v>7250938</v>
      </c>
      <c r="J333" s="11">
        <v>108072067</v>
      </c>
      <c r="K333" s="11">
        <v>243012086</v>
      </c>
      <c r="L333" s="11">
        <v>718329800</v>
      </c>
      <c r="M333" s="11">
        <v>229958308</v>
      </c>
      <c r="O333" s="46">
        <v>44166</v>
      </c>
      <c r="P333" s="11">
        <f>IF(B333="N/E","N/E",B333*100/'Banca Comercial '!$BO333)</f>
        <v>1791231780.3371432</v>
      </c>
      <c r="Q333" s="11">
        <f>IF(C333="N/E","N/E",C333*100/'Banca Comercial '!$BO333)</f>
        <v>620002635.90339601</v>
      </c>
      <c r="R333" s="11">
        <f>IF(D333="N/E","N/E",D333*100/'Banca Comercial '!$BO333)</f>
        <v>620002635.90339601</v>
      </c>
      <c r="S333" s="11">
        <f>IF(E333="N/E","N/E",E333*100/'Banca Comercial '!$BO333)</f>
        <v>45709907.195687778</v>
      </c>
      <c r="T333" s="11">
        <f>IF(F333="N/E","N/E",F333*100/'Banca Comercial '!$BO333)</f>
        <v>12202893.189684361</v>
      </c>
      <c r="U333" s="11">
        <f>IF(G333="N/E","N/E",G333*100/'Banca Comercial '!$BO333)</f>
        <v>455838568.87078905</v>
      </c>
      <c r="V333" s="11">
        <f>IF(H333="N/E","N/E",H333*100/'Banca Comercial '!$BO333)</f>
        <v>448709794.81966847</v>
      </c>
      <c r="W333" s="11">
        <f>IF(I333="N/E","N/E",I333*100/'Banca Comercial '!$BO333)</f>
        <v>7128774.0511206072</v>
      </c>
      <c r="X333" s="11">
        <f>IF(J333="N/E","N/E",J333*100/'Banca Comercial '!$BO333)</f>
        <v>106251266.64723484</v>
      </c>
      <c r="Y333" s="11">
        <f>IF(K333="N/E","N/E",K333*100/'Banca Comercial '!$BO333)</f>
        <v>238917813.50019673</v>
      </c>
      <c r="Z333" s="11">
        <f>IF(L333="N/E","N/E",L333*100/'Banca Comercial '!$BO333)</f>
        <v>706227365.119748</v>
      </c>
      <c r="AA333" s="11">
        <f>IF(M333="N/E","N/E",M333*100/'Banca Comercial '!$BO333)</f>
        <v>226083965.81380233</v>
      </c>
    </row>
    <row r="334" spans="1:27" hidden="1" x14ac:dyDescent="0.3"/>
    <row r="378" spans="2:4" ht="26.4" thickBot="1" x14ac:dyDescent="0.55000000000000004">
      <c r="B378" s="70"/>
      <c r="C378" s="70"/>
      <c r="D378" s="70"/>
    </row>
    <row r="379" spans="2:4" ht="91.05" customHeight="1" thickBot="1" x14ac:dyDescent="0.35">
      <c r="B379" s="264" t="s">
        <v>130</v>
      </c>
      <c r="C379" s="265" t="s">
        <v>393</v>
      </c>
      <c r="D379" s="265" t="s">
        <v>144</v>
      </c>
    </row>
    <row r="380" spans="2:4" ht="22.8" x14ac:dyDescent="0.4">
      <c r="B380" s="266" t="s">
        <v>136</v>
      </c>
      <c r="C380" s="267">
        <f>AD103-AD91</f>
        <v>67.567791635687627</v>
      </c>
      <c r="D380" s="268">
        <f t="shared" ref="D380:D387" si="42">C380/$C$380</f>
        <v>1</v>
      </c>
    </row>
    <row r="381" spans="2:4" ht="22.8" x14ac:dyDescent="0.4">
      <c r="B381" s="269" t="s">
        <v>131</v>
      </c>
      <c r="C381" s="270">
        <f>AN47</f>
        <v>18.252930608023462</v>
      </c>
      <c r="D381" s="268">
        <f t="shared" si="42"/>
        <v>0.27014247715005557</v>
      </c>
    </row>
    <row r="382" spans="2:4" ht="22.8" x14ac:dyDescent="0.4">
      <c r="B382" s="271" t="s">
        <v>132</v>
      </c>
      <c r="C382" s="270">
        <f>AO47</f>
        <v>-0.7522210502955673</v>
      </c>
      <c r="D382" s="268">
        <f t="shared" si="42"/>
        <v>-1.1132834625577178E-2</v>
      </c>
    </row>
    <row r="383" spans="2:4" ht="22.8" x14ac:dyDescent="0.4">
      <c r="B383" s="271" t="s">
        <v>133</v>
      </c>
      <c r="C383" s="270">
        <f>AP47</f>
        <v>-0.85918984569615731</v>
      </c>
      <c r="D383" s="268">
        <f t="shared" si="42"/>
        <v>-1.271596754750757E-2</v>
      </c>
    </row>
    <row r="384" spans="2:4" ht="22.8" x14ac:dyDescent="0.4">
      <c r="B384" s="271" t="s">
        <v>148</v>
      </c>
      <c r="C384" s="270">
        <f>AQ47</f>
        <v>30.013380472824281</v>
      </c>
      <c r="D384" s="268">
        <f t="shared" si="42"/>
        <v>0.44419655794954177</v>
      </c>
    </row>
    <row r="385" spans="2:4" ht="22.8" x14ac:dyDescent="0.4">
      <c r="B385" s="271" t="s">
        <v>138</v>
      </c>
      <c r="C385" s="270">
        <f>AR47</f>
        <v>-10.149038968809108</v>
      </c>
      <c r="D385" s="268">
        <f t="shared" si="42"/>
        <v>-0.15020527862640162</v>
      </c>
    </row>
    <row r="386" spans="2:4" ht="22.8" x14ac:dyDescent="0.4">
      <c r="B386" s="269" t="s">
        <v>135</v>
      </c>
      <c r="C386" s="270">
        <f>AS47</f>
        <v>20.368357546772899</v>
      </c>
      <c r="D386" s="268">
        <f t="shared" si="42"/>
        <v>0.30145069201898911</v>
      </c>
    </row>
    <row r="387" spans="2:4" ht="23.4" thickBot="1" x14ac:dyDescent="0.45">
      <c r="B387" s="272" t="s">
        <v>134</v>
      </c>
      <c r="C387" s="273">
        <f>AT47</f>
        <v>39.133304012360327</v>
      </c>
      <c r="D387" s="274">
        <f t="shared" si="42"/>
        <v>0.57917097873139733</v>
      </c>
    </row>
    <row r="388" spans="2:4" x14ac:dyDescent="0.3">
      <c r="B388" s="121" t="s">
        <v>139</v>
      </c>
      <c r="C388" s="275"/>
      <c r="D388" s="27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K10"/>
  <sheetViews>
    <sheetView zoomScale="90" zoomScaleNormal="90" workbookViewId="0">
      <selection activeCell="E7" sqref="E7"/>
    </sheetView>
  </sheetViews>
  <sheetFormatPr baseColWidth="10" defaultColWidth="10.77734375" defaultRowHeight="14.4" x14ac:dyDescent="0.3"/>
  <cols>
    <col min="1" max="1" width="33.6640625" style="64" bestFit="1" customWidth="1"/>
    <col min="2" max="5" width="30.77734375" style="64" customWidth="1"/>
    <col min="6" max="6" width="24.109375" style="64" hidden="1" customWidth="1"/>
    <col min="7" max="7" width="21.6640625" style="64" bestFit="1" customWidth="1"/>
    <col min="8" max="84" width="10.77734375" style="64"/>
    <col min="85" max="85" width="17.33203125" style="64" bestFit="1" customWidth="1"/>
    <col min="86" max="88" width="10.77734375" style="64"/>
    <col min="89" max="89" width="17.33203125" style="64" bestFit="1" customWidth="1"/>
    <col min="90" max="16384" width="10.77734375" style="64"/>
  </cols>
  <sheetData>
    <row r="1" spans="1:89" ht="17.399999999999999" x14ac:dyDescent="0.3">
      <c r="A1" s="258" t="s">
        <v>377</v>
      </c>
    </row>
    <row r="3" spans="1:89" ht="30" x14ac:dyDescent="0.3">
      <c r="A3" s="135" t="s">
        <v>326</v>
      </c>
      <c r="B3" s="135" t="s">
        <v>367</v>
      </c>
      <c r="C3" s="134" t="s">
        <v>394</v>
      </c>
      <c r="D3" s="134" t="s">
        <v>395</v>
      </c>
      <c r="E3" s="134" t="s">
        <v>358</v>
      </c>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row>
    <row r="4" spans="1:89" ht="30.6" x14ac:dyDescent="0.3">
      <c r="A4" s="223" t="s">
        <v>327</v>
      </c>
      <c r="B4" s="129">
        <v>150000000000</v>
      </c>
      <c r="C4" s="130">
        <v>100000000000</v>
      </c>
      <c r="D4" s="131">
        <f>C4/B4</f>
        <v>0.66666666666666663</v>
      </c>
      <c r="E4" s="132">
        <v>44196</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65"/>
      <c r="CC4" s="65"/>
      <c r="CD4" s="65"/>
      <c r="CE4" s="65"/>
      <c r="CF4" s="65"/>
      <c r="CG4" s="65"/>
      <c r="CH4" s="65"/>
      <c r="CI4" s="65"/>
      <c r="CJ4" s="65"/>
      <c r="CK4" s="65"/>
    </row>
    <row r="5" spans="1:89" ht="40.049999999999997" customHeight="1" x14ac:dyDescent="0.3">
      <c r="A5" s="223" t="s">
        <v>328</v>
      </c>
      <c r="B5" s="129">
        <v>50000000000</v>
      </c>
      <c r="C5" s="130">
        <v>18990000000</v>
      </c>
      <c r="D5" s="131">
        <f>C5/B5</f>
        <v>0.37980000000000003</v>
      </c>
      <c r="E5" s="132">
        <v>44180</v>
      </c>
      <c r="F5" s="137"/>
      <c r="G5" s="25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65"/>
      <c r="CC5" s="65"/>
      <c r="CD5" s="65"/>
      <c r="CE5" s="65"/>
      <c r="CF5" s="65"/>
      <c r="CG5" s="65"/>
      <c r="CH5" s="65"/>
      <c r="CI5" s="65"/>
      <c r="CJ5" s="65"/>
      <c r="CK5" s="65"/>
    </row>
    <row r="6" spans="1:89" ht="42" customHeight="1" x14ac:dyDescent="0.3">
      <c r="A6" s="223" t="s">
        <v>329</v>
      </c>
      <c r="B6" s="294">
        <v>100000000000</v>
      </c>
      <c r="C6" s="294">
        <f>B6-F6</f>
        <v>9741000000</v>
      </c>
      <c r="D6" s="295">
        <f t="shared" ref="D6" si="0">C6/B6</f>
        <v>9.7409999999999997E-2</v>
      </c>
      <c r="E6" s="296">
        <v>44229</v>
      </c>
      <c r="F6" s="294">
        <v>90259000000</v>
      </c>
      <c r="G6" s="25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65"/>
      <c r="CC6" s="65"/>
      <c r="CD6" s="65"/>
      <c r="CE6" s="65"/>
      <c r="CF6" s="65"/>
      <c r="CG6" s="138"/>
      <c r="CH6" s="65"/>
      <c r="CI6" s="65"/>
      <c r="CJ6" s="65"/>
      <c r="CK6" s="65"/>
    </row>
    <row r="7" spans="1:89" ht="42" customHeight="1" x14ac:dyDescent="0.3">
      <c r="A7" s="223" t="s">
        <v>330</v>
      </c>
      <c r="B7" s="294">
        <v>100000000000</v>
      </c>
      <c r="C7" s="294">
        <v>18211264260</v>
      </c>
      <c r="D7" s="295">
        <f>C7/B7</f>
        <v>0.18211264260000001</v>
      </c>
      <c r="E7" s="296">
        <v>44180</v>
      </c>
      <c r="F7" s="137"/>
      <c r="G7" s="25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65"/>
      <c r="CC7" s="65"/>
      <c r="CD7" s="65"/>
      <c r="CE7" s="65"/>
      <c r="CF7" s="65"/>
      <c r="CG7" s="138"/>
      <c r="CH7" s="65"/>
      <c r="CI7" s="65"/>
      <c r="CJ7" s="65"/>
      <c r="CK7" s="138"/>
    </row>
    <row r="8" spans="1:89" ht="112.95" customHeight="1" x14ac:dyDescent="0.3">
      <c r="A8" s="223" t="s">
        <v>331</v>
      </c>
      <c r="B8" s="294">
        <v>100000000000</v>
      </c>
      <c r="C8" s="294">
        <f>B8-F8</f>
        <v>30990313648.440002</v>
      </c>
      <c r="D8" s="295">
        <f>C8/B8</f>
        <v>0.30990313648440004</v>
      </c>
      <c r="E8" s="296">
        <v>44225</v>
      </c>
      <c r="F8" s="294">
        <v>69009686351.559998</v>
      </c>
      <c r="G8" s="25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65"/>
      <c r="CC8" s="65"/>
      <c r="CD8" s="65"/>
      <c r="CE8" s="65"/>
      <c r="CF8" s="65"/>
      <c r="CG8" s="65"/>
      <c r="CH8" s="65"/>
      <c r="CI8" s="65"/>
      <c r="CJ8" s="65"/>
      <c r="CK8" s="65"/>
    </row>
    <row r="9" spans="1:89" ht="90.6" x14ac:dyDescent="0.3">
      <c r="A9" s="223" t="s">
        <v>332</v>
      </c>
      <c r="B9" s="294">
        <v>250000000000</v>
      </c>
      <c r="C9" s="294">
        <f>B9-F9</f>
        <v>10211000000</v>
      </c>
      <c r="D9" s="295">
        <f t="shared" ref="D9" si="1">C9/B9</f>
        <v>4.0843999999999998E-2</v>
      </c>
      <c r="E9" s="296">
        <v>44229</v>
      </c>
      <c r="F9" s="294">
        <v>239789000000</v>
      </c>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65"/>
      <c r="CC9" s="65"/>
      <c r="CD9" s="65"/>
      <c r="CE9" s="65"/>
      <c r="CF9" s="65"/>
      <c r="CG9" s="65"/>
      <c r="CH9" s="65"/>
      <c r="CI9" s="65"/>
      <c r="CJ9" s="65"/>
      <c r="CK9" s="65"/>
    </row>
    <row r="10" spans="1:89" ht="15.6" x14ac:dyDescent="0.3">
      <c r="A10" s="223" t="s">
        <v>333</v>
      </c>
      <c r="B10" s="133">
        <f>SUM(B4:B9)</f>
        <v>750000000000</v>
      </c>
      <c r="C10" s="133">
        <f>SUM(C4:C9)</f>
        <v>188143577908.44</v>
      </c>
      <c r="D10" s="131">
        <f>C10/B10</f>
        <v>0.25085810387792001</v>
      </c>
      <c r="E10" s="125"/>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65"/>
      <c r="CC10" s="65"/>
      <c r="CD10" s="65"/>
      <c r="CE10" s="65"/>
      <c r="CF10" s="65"/>
      <c r="CG10" s="65"/>
      <c r="CH10" s="65"/>
      <c r="CI10" s="65"/>
      <c r="CJ10" s="65"/>
      <c r="CK10" s="6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54"/>
  <sheetViews>
    <sheetView topLeftCell="A312" zoomScale="120" zoomScaleNormal="120" zoomScalePageLayoutView="120" workbookViewId="0">
      <selection activeCell="B326" sqref="B326"/>
    </sheetView>
  </sheetViews>
  <sheetFormatPr baseColWidth="10" defaultColWidth="8.77734375" defaultRowHeight="14.4" x14ac:dyDescent="0.3"/>
  <cols>
    <col min="1" max="1" width="15" customWidth="1"/>
    <col min="2" max="2" width="21.77734375" customWidth="1"/>
    <col min="3" max="19" width="21.77734375" hidden="1" customWidth="1"/>
  </cols>
  <sheetData>
    <row r="1" spans="1:19" ht="18" x14ac:dyDescent="0.35">
      <c r="A1" s="1" t="s">
        <v>0</v>
      </c>
    </row>
    <row r="3" spans="1:19" x14ac:dyDescent="0.3">
      <c r="A3" s="2" t="s">
        <v>83</v>
      </c>
    </row>
    <row r="4" spans="1:19" x14ac:dyDescent="0.3">
      <c r="A4" s="3" t="s">
        <v>84</v>
      </c>
    </row>
    <row r="6" spans="1:19" x14ac:dyDescent="0.3">
      <c r="A6" s="2" t="s">
        <v>85</v>
      </c>
    </row>
    <row r="8" spans="1:19" x14ac:dyDescent="0.3">
      <c r="A8" s="50" t="s">
        <v>86</v>
      </c>
    </row>
    <row r="10" spans="1:19" ht="129.6" x14ac:dyDescent="0.3">
      <c r="A10" s="4" t="s">
        <v>3</v>
      </c>
      <c r="B10" s="5" t="s">
        <v>87</v>
      </c>
      <c r="C10" s="5" t="s">
        <v>88</v>
      </c>
      <c r="D10" s="5" t="s">
        <v>87</v>
      </c>
      <c r="E10" s="5" t="s">
        <v>88</v>
      </c>
      <c r="F10" s="5" t="s">
        <v>89</v>
      </c>
      <c r="G10" s="5" t="s">
        <v>90</v>
      </c>
      <c r="H10" s="5" t="s">
        <v>91</v>
      </c>
      <c r="I10" s="5" t="s">
        <v>92</v>
      </c>
      <c r="J10" s="5" t="s">
        <v>93</v>
      </c>
      <c r="K10" s="5" t="s">
        <v>94</v>
      </c>
      <c r="L10" s="5" t="s">
        <v>95</v>
      </c>
      <c r="M10" s="5" t="s">
        <v>96</v>
      </c>
      <c r="N10" s="5" t="s">
        <v>97</v>
      </c>
      <c r="O10" s="5" t="s">
        <v>98</v>
      </c>
      <c r="P10" s="5" t="s">
        <v>99</v>
      </c>
      <c r="Q10" s="5" t="s">
        <v>100</v>
      </c>
      <c r="R10" s="5" t="s">
        <v>101</v>
      </c>
      <c r="S10" s="5" t="s">
        <v>102</v>
      </c>
    </row>
    <row r="11" spans="1:19" ht="28.8" x14ac:dyDescent="0.3">
      <c r="A11" s="4" t="s">
        <v>17</v>
      </c>
      <c r="B11" s="6" t="s">
        <v>103</v>
      </c>
      <c r="C11" s="6" t="s">
        <v>104</v>
      </c>
      <c r="D11" s="6" t="s">
        <v>103</v>
      </c>
      <c r="E11" s="6" t="s">
        <v>104</v>
      </c>
      <c r="F11" s="6" t="s">
        <v>104</v>
      </c>
      <c r="G11" s="6" t="s">
        <v>103</v>
      </c>
      <c r="H11" s="6" t="s">
        <v>104</v>
      </c>
      <c r="I11" s="6" t="s">
        <v>104</v>
      </c>
      <c r="J11" s="6" t="s">
        <v>103</v>
      </c>
      <c r="K11" s="6" t="s">
        <v>103</v>
      </c>
      <c r="L11" s="6" t="s">
        <v>104</v>
      </c>
      <c r="M11" s="6" t="s">
        <v>104</v>
      </c>
      <c r="N11" s="6" t="s">
        <v>103</v>
      </c>
      <c r="O11" s="6" t="s">
        <v>103</v>
      </c>
      <c r="P11" s="6" t="s">
        <v>103</v>
      </c>
      <c r="Q11" s="6" t="s">
        <v>104</v>
      </c>
      <c r="R11" s="6" t="s">
        <v>103</v>
      </c>
      <c r="S11" s="6" t="s">
        <v>104</v>
      </c>
    </row>
    <row r="12" spans="1:19" x14ac:dyDescent="0.3">
      <c r="A12" s="4" t="s">
        <v>20</v>
      </c>
      <c r="B12" s="6" t="s">
        <v>21</v>
      </c>
      <c r="C12" s="6" t="s">
        <v>21</v>
      </c>
      <c r="D12" s="6" t="s">
        <v>21</v>
      </c>
      <c r="E12" s="6" t="s">
        <v>21</v>
      </c>
      <c r="F12" s="6" t="s">
        <v>21</v>
      </c>
      <c r="G12" s="6" t="s">
        <v>21</v>
      </c>
      <c r="H12" s="6" t="s">
        <v>21</v>
      </c>
      <c r="I12" s="6" t="s">
        <v>21</v>
      </c>
      <c r="J12" s="6" t="s">
        <v>21</v>
      </c>
      <c r="K12" s="6" t="s">
        <v>21</v>
      </c>
      <c r="L12" s="6" t="s">
        <v>21</v>
      </c>
      <c r="M12" s="6" t="s">
        <v>21</v>
      </c>
      <c r="N12" s="6" t="s">
        <v>21</v>
      </c>
      <c r="O12" s="6" t="s">
        <v>21</v>
      </c>
      <c r="P12" s="6" t="s">
        <v>21</v>
      </c>
      <c r="Q12" s="6" t="s">
        <v>21</v>
      </c>
      <c r="R12" s="6" t="s">
        <v>21</v>
      </c>
      <c r="S12" s="6" t="s">
        <v>21</v>
      </c>
    </row>
    <row r="13" spans="1:19" x14ac:dyDescent="0.3">
      <c r="A13" s="4" t="s">
        <v>22</v>
      </c>
      <c r="B13" s="6" t="s">
        <v>105</v>
      </c>
      <c r="C13" s="6" t="s">
        <v>105</v>
      </c>
      <c r="D13" s="6" t="s">
        <v>105</v>
      </c>
      <c r="E13" s="6" t="s">
        <v>105</v>
      </c>
      <c r="F13" s="6" t="s">
        <v>105</v>
      </c>
      <c r="G13" s="6" t="s">
        <v>105</v>
      </c>
      <c r="H13" s="6" t="s">
        <v>105</v>
      </c>
      <c r="I13" s="6" t="s">
        <v>105</v>
      </c>
      <c r="J13" s="6" t="s">
        <v>105</v>
      </c>
      <c r="K13" s="6" t="s">
        <v>105</v>
      </c>
      <c r="L13" s="6" t="s">
        <v>105</v>
      </c>
      <c r="M13" s="6" t="s">
        <v>105</v>
      </c>
      <c r="N13" s="6" t="s">
        <v>105</v>
      </c>
      <c r="O13" s="6" t="s">
        <v>105</v>
      </c>
      <c r="P13" s="6" t="s">
        <v>105</v>
      </c>
      <c r="Q13" s="6" t="s">
        <v>105</v>
      </c>
      <c r="R13" s="6" t="s">
        <v>105</v>
      </c>
      <c r="S13" s="6" t="s">
        <v>105</v>
      </c>
    </row>
    <row r="14" spans="1:19" x14ac:dyDescent="0.3">
      <c r="A14" s="4" t="s">
        <v>24</v>
      </c>
      <c r="B14" s="6" t="s">
        <v>106</v>
      </c>
      <c r="C14" s="6" t="s">
        <v>106</v>
      </c>
      <c r="D14" s="6" t="s">
        <v>106</v>
      </c>
      <c r="E14" s="6" t="s">
        <v>106</v>
      </c>
      <c r="F14" s="6" t="s">
        <v>106</v>
      </c>
      <c r="G14" s="6" t="s">
        <v>106</v>
      </c>
      <c r="H14" s="6" t="s">
        <v>106</v>
      </c>
      <c r="I14" s="6" t="s">
        <v>106</v>
      </c>
      <c r="J14" s="6" t="s">
        <v>106</v>
      </c>
      <c r="K14" s="6" t="s">
        <v>106</v>
      </c>
      <c r="L14" s="6" t="s">
        <v>106</v>
      </c>
      <c r="M14" s="6" t="s">
        <v>106</v>
      </c>
      <c r="N14" s="6" t="s">
        <v>106</v>
      </c>
      <c r="O14" s="6" t="s">
        <v>106</v>
      </c>
      <c r="P14" s="6" t="s">
        <v>106</v>
      </c>
      <c r="Q14" s="6" t="s">
        <v>106</v>
      </c>
      <c r="R14" s="6" t="s">
        <v>106</v>
      </c>
      <c r="S14" s="6" t="s">
        <v>106</v>
      </c>
    </row>
    <row r="15" spans="1:19" x14ac:dyDescent="0.3">
      <c r="A15" s="4" t="s">
        <v>26</v>
      </c>
      <c r="B15" s="6" t="s">
        <v>107</v>
      </c>
      <c r="C15" s="6" t="s">
        <v>107</v>
      </c>
      <c r="D15" s="6" t="s">
        <v>107</v>
      </c>
      <c r="E15" s="6" t="s">
        <v>107</v>
      </c>
      <c r="F15" s="6" t="s">
        <v>107</v>
      </c>
      <c r="G15" s="6" t="s">
        <v>107</v>
      </c>
      <c r="H15" s="6" t="s">
        <v>107</v>
      </c>
      <c r="I15" s="6" t="s">
        <v>107</v>
      </c>
      <c r="J15" s="6" t="s">
        <v>107</v>
      </c>
      <c r="K15" s="6" t="s">
        <v>107</v>
      </c>
      <c r="L15" s="6" t="s">
        <v>107</v>
      </c>
      <c r="M15" s="6" t="s">
        <v>107</v>
      </c>
      <c r="N15" s="6" t="s">
        <v>107</v>
      </c>
      <c r="O15" s="6" t="s">
        <v>107</v>
      </c>
      <c r="P15" s="6" t="s">
        <v>107</v>
      </c>
      <c r="Q15" s="6" t="s">
        <v>107</v>
      </c>
      <c r="R15" s="6" t="s">
        <v>107</v>
      </c>
      <c r="S15" s="6" t="s">
        <v>107</v>
      </c>
    </row>
    <row r="16" spans="1:19" ht="388.8" x14ac:dyDescent="0.3">
      <c r="A16" s="4" t="s">
        <v>27</v>
      </c>
      <c r="B16" s="7" t="s">
        <v>108</v>
      </c>
      <c r="C16" s="7" t="s">
        <v>108</v>
      </c>
      <c r="D16" s="7" t="s">
        <v>108</v>
      </c>
      <c r="E16" s="7" t="s">
        <v>108</v>
      </c>
      <c r="F16" s="7" t="s">
        <v>108</v>
      </c>
      <c r="G16" s="7" t="s">
        <v>108</v>
      </c>
      <c r="H16" s="7" t="s">
        <v>108</v>
      </c>
      <c r="I16" s="7" t="s">
        <v>108</v>
      </c>
      <c r="J16" s="7" t="s">
        <v>108</v>
      </c>
      <c r="K16" s="7" t="s">
        <v>108</v>
      </c>
      <c r="L16" s="7" t="s">
        <v>108</v>
      </c>
      <c r="M16" s="7" t="s">
        <v>108</v>
      </c>
      <c r="N16" s="7" t="s">
        <v>108</v>
      </c>
      <c r="O16" s="7" t="s">
        <v>108</v>
      </c>
      <c r="P16" s="7" t="s">
        <v>108</v>
      </c>
      <c r="Q16" s="7" t="s">
        <v>108</v>
      </c>
      <c r="R16" s="7" t="s">
        <v>108</v>
      </c>
      <c r="S16" s="7" t="s">
        <v>108</v>
      </c>
    </row>
    <row r="17" spans="1:20" ht="28.8" x14ac:dyDescent="0.3">
      <c r="A17" s="4" t="s">
        <v>28</v>
      </c>
      <c r="B17" s="6" t="s">
        <v>109</v>
      </c>
      <c r="C17" s="6" t="s">
        <v>109</v>
      </c>
      <c r="D17" s="6" t="s">
        <v>109</v>
      </c>
      <c r="E17" s="6" t="s">
        <v>109</v>
      </c>
      <c r="F17" s="6" t="s">
        <v>109</v>
      </c>
      <c r="G17" s="6" t="s">
        <v>109</v>
      </c>
      <c r="H17" s="6" t="s">
        <v>109</v>
      </c>
      <c r="I17" s="6" t="s">
        <v>109</v>
      </c>
      <c r="J17" s="6" t="s">
        <v>109</v>
      </c>
      <c r="K17" s="6" t="s">
        <v>109</v>
      </c>
      <c r="L17" s="6" t="s">
        <v>109</v>
      </c>
      <c r="M17" s="6" t="s">
        <v>109</v>
      </c>
      <c r="N17" s="6" t="s">
        <v>109</v>
      </c>
      <c r="O17" s="6" t="s">
        <v>109</v>
      </c>
      <c r="P17" s="6" t="s">
        <v>109</v>
      </c>
      <c r="Q17" s="6" t="s">
        <v>109</v>
      </c>
      <c r="R17" s="6" t="s">
        <v>109</v>
      </c>
      <c r="S17" s="6" t="s">
        <v>109</v>
      </c>
    </row>
    <row r="18" spans="1:20" x14ac:dyDescent="0.3">
      <c r="A18" s="8" t="s">
        <v>30</v>
      </c>
      <c r="B18" s="9" t="s">
        <v>110</v>
      </c>
      <c r="C18" s="9" t="s">
        <v>111</v>
      </c>
      <c r="D18" s="9" t="s">
        <v>110</v>
      </c>
      <c r="E18" s="9" t="s">
        <v>111</v>
      </c>
      <c r="F18" s="9" t="s">
        <v>112</v>
      </c>
      <c r="G18" s="9" t="s">
        <v>113</v>
      </c>
      <c r="H18" s="9" t="s">
        <v>114</v>
      </c>
      <c r="I18" s="9" t="s">
        <v>115</v>
      </c>
      <c r="J18" s="9" t="s">
        <v>116</v>
      </c>
      <c r="K18" s="9" t="s">
        <v>117</v>
      </c>
      <c r="L18" s="9" t="s">
        <v>118</v>
      </c>
      <c r="M18" s="9" t="s">
        <v>119</v>
      </c>
      <c r="N18" s="9" t="s">
        <v>120</v>
      </c>
      <c r="O18" s="9" t="s">
        <v>121</v>
      </c>
      <c r="P18" s="9" t="s">
        <v>122</v>
      </c>
      <c r="Q18" s="9" t="s">
        <v>123</v>
      </c>
      <c r="R18" s="9" t="s">
        <v>124</v>
      </c>
      <c r="S18" s="9" t="s">
        <v>125</v>
      </c>
    </row>
    <row r="19" spans="1:20" x14ac:dyDescent="0.3">
      <c r="A19" s="10">
        <v>34669</v>
      </c>
      <c r="B19" s="51">
        <v>14.819203999999999</v>
      </c>
      <c r="C19" s="51">
        <v>16.288164999999999</v>
      </c>
      <c r="D19" s="51">
        <v>14.819203999999999</v>
      </c>
      <c r="E19" s="51">
        <v>16.288164999999999</v>
      </c>
      <c r="F19" s="51">
        <v>14.595038000000001</v>
      </c>
      <c r="G19" s="51">
        <v>11.310181</v>
      </c>
      <c r="H19" s="51">
        <v>17.737607000000001</v>
      </c>
      <c r="I19" s="51">
        <v>18.127749999999999</v>
      </c>
      <c r="J19" s="51">
        <v>20.972894</v>
      </c>
      <c r="K19" s="51">
        <v>13.293706999999999</v>
      </c>
      <c r="L19" s="51">
        <v>17.469393</v>
      </c>
      <c r="M19" s="51">
        <v>10.971406999999999</v>
      </c>
      <c r="N19" s="51">
        <v>12.288228999999999</v>
      </c>
      <c r="O19" s="51">
        <v>11.003494999999999</v>
      </c>
      <c r="P19" s="51">
        <v>13.074966999999999</v>
      </c>
      <c r="Q19" s="51">
        <v>9.9442240000000002</v>
      </c>
      <c r="R19" s="51">
        <v>8.4396640000000005</v>
      </c>
      <c r="S19" s="51">
        <v>12.810286</v>
      </c>
      <c r="T19">
        <f t="shared" ref="T19:T82" si="0">B19*100/$B$327</f>
        <v>14.262857472842651</v>
      </c>
    </row>
    <row r="20" spans="1:20" x14ac:dyDescent="0.3">
      <c r="A20" s="12">
        <v>34700</v>
      </c>
      <c r="B20" s="51">
        <v>15.376991</v>
      </c>
      <c r="C20" s="51">
        <v>16.890326999999999</v>
      </c>
      <c r="D20" s="51">
        <v>15.376991</v>
      </c>
      <c r="E20" s="51">
        <v>16.890326999999999</v>
      </c>
      <c r="F20" s="51">
        <v>15.237380999999999</v>
      </c>
      <c r="G20" s="51">
        <v>11.784140000000001</v>
      </c>
      <c r="H20" s="51">
        <v>18.554849000000001</v>
      </c>
      <c r="I20" s="51">
        <v>18.653870999999999</v>
      </c>
      <c r="J20" s="51">
        <v>21.523160000000001</v>
      </c>
      <c r="K20" s="51">
        <v>13.34582</v>
      </c>
      <c r="L20" s="51">
        <v>18.051544</v>
      </c>
      <c r="M20" s="51">
        <v>11.408849</v>
      </c>
      <c r="N20" s="51">
        <v>12.855290999999999</v>
      </c>
      <c r="O20" s="51">
        <v>11.286052</v>
      </c>
      <c r="P20" s="51">
        <v>13.838295</v>
      </c>
      <c r="Q20" s="51">
        <v>10.269996000000001</v>
      </c>
      <c r="R20" s="51">
        <v>8.7935119999999998</v>
      </c>
      <c r="S20" s="51">
        <v>13.076072999999999</v>
      </c>
      <c r="T20">
        <f t="shared" si="0"/>
        <v>14.799703883837768</v>
      </c>
    </row>
    <row r="21" spans="1:20" x14ac:dyDescent="0.3">
      <c r="A21" s="13">
        <v>34731</v>
      </c>
      <c r="B21" s="51">
        <v>16.028707000000001</v>
      </c>
      <c r="C21" s="51">
        <v>17.662320999999999</v>
      </c>
      <c r="D21" s="51">
        <v>16.028707000000001</v>
      </c>
      <c r="E21" s="51">
        <v>17.662320999999999</v>
      </c>
      <c r="F21" s="51">
        <v>16.090578000000001</v>
      </c>
      <c r="G21" s="51">
        <v>12.431819000000001</v>
      </c>
      <c r="H21" s="51">
        <v>19.612487000000002</v>
      </c>
      <c r="I21" s="51">
        <v>19.286762</v>
      </c>
      <c r="J21" s="51">
        <v>22.351293999999999</v>
      </c>
      <c r="K21" s="51">
        <v>13.395844</v>
      </c>
      <c r="L21" s="51">
        <v>18.658702999999999</v>
      </c>
      <c r="M21" s="51">
        <v>11.76641</v>
      </c>
      <c r="N21" s="51">
        <v>13.434794999999999</v>
      </c>
      <c r="O21" s="51">
        <v>11.728479999999999</v>
      </c>
      <c r="P21" s="51">
        <v>14.509228</v>
      </c>
      <c r="Q21" s="51">
        <v>10.42991</v>
      </c>
      <c r="R21" s="51">
        <v>8.8045570000000009</v>
      </c>
      <c r="S21" s="51">
        <v>13.530049999999999</v>
      </c>
      <c r="T21">
        <f t="shared" si="0"/>
        <v>15.426952987147983</v>
      </c>
    </row>
    <row r="22" spans="1:20" x14ac:dyDescent="0.3">
      <c r="A22" s="14">
        <v>34759</v>
      </c>
      <c r="B22" s="51">
        <v>16.973617000000001</v>
      </c>
      <c r="C22" s="51">
        <v>18.497775000000001</v>
      </c>
      <c r="D22" s="51">
        <v>16.973617000000001</v>
      </c>
      <c r="E22" s="51">
        <v>18.497775000000001</v>
      </c>
      <c r="F22" s="51">
        <v>16.986567999999998</v>
      </c>
      <c r="G22" s="51">
        <v>13.121404999999999</v>
      </c>
      <c r="H22" s="51">
        <v>20.707811</v>
      </c>
      <c r="I22" s="51">
        <v>20.034298</v>
      </c>
      <c r="J22" s="51">
        <v>23.170273000000002</v>
      </c>
      <c r="K22" s="51">
        <v>13.412039</v>
      </c>
      <c r="L22" s="51">
        <v>19.578583999999999</v>
      </c>
      <c r="M22" s="51">
        <v>12.846489999999999</v>
      </c>
      <c r="N22" s="51">
        <v>13.973754</v>
      </c>
      <c r="O22" s="51">
        <v>12.025207</v>
      </c>
      <c r="P22" s="51">
        <v>15.201924</v>
      </c>
      <c r="Q22" s="51">
        <v>11.940201</v>
      </c>
      <c r="R22" s="51">
        <v>9.8364989999999999</v>
      </c>
      <c r="S22" s="51">
        <v>15.896544</v>
      </c>
      <c r="T22">
        <f t="shared" si="0"/>
        <v>16.336388922753144</v>
      </c>
    </row>
    <row r="23" spans="1:20" x14ac:dyDescent="0.3">
      <c r="A23" s="15">
        <v>34790</v>
      </c>
      <c r="B23" s="51">
        <v>18.326132999999999</v>
      </c>
      <c r="C23" s="51">
        <v>19.899872999999999</v>
      </c>
      <c r="D23" s="51">
        <v>18.326132999999999</v>
      </c>
      <c r="E23" s="51">
        <v>19.899872999999999</v>
      </c>
      <c r="F23" s="51">
        <v>18.517005999999999</v>
      </c>
      <c r="G23" s="51">
        <v>14.188945</v>
      </c>
      <c r="H23" s="51">
        <v>22.711827</v>
      </c>
      <c r="I23" s="51">
        <v>21.256181999999999</v>
      </c>
      <c r="J23" s="51">
        <v>24.679414999999999</v>
      </c>
      <c r="K23" s="51">
        <v>13.458176</v>
      </c>
      <c r="L23" s="51">
        <v>20.931391000000001</v>
      </c>
      <c r="M23" s="51">
        <v>14.013731</v>
      </c>
      <c r="N23" s="51">
        <v>14.676269</v>
      </c>
      <c r="O23" s="51">
        <v>12.613261</v>
      </c>
      <c r="P23" s="51">
        <v>15.976687999999999</v>
      </c>
      <c r="Q23" s="51">
        <v>13.476755000000001</v>
      </c>
      <c r="R23" s="51">
        <v>11.558906</v>
      </c>
      <c r="S23" s="51">
        <v>17.176942</v>
      </c>
      <c r="T23">
        <f t="shared" si="0"/>
        <v>17.638128404694228</v>
      </c>
    </row>
    <row r="24" spans="1:20" x14ac:dyDescent="0.3">
      <c r="A24" s="16">
        <v>34820</v>
      </c>
      <c r="B24" s="51">
        <v>19.092089999999999</v>
      </c>
      <c r="C24" s="51">
        <v>20.882864999999999</v>
      </c>
      <c r="D24" s="51">
        <v>19.092089999999999</v>
      </c>
      <c r="E24" s="51">
        <v>20.882864999999999</v>
      </c>
      <c r="F24" s="51">
        <v>19.743835000000001</v>
      </c>
      <c r="G24" s="51">
        <v>15.122419000000001</v>
      </c>
      <c r="H24" s="51">
        <v>24.224544999999999</v>
      </c>
      <c r="I24" s="51">
        <v>21.924889</v>
      </c>
      <c r="J24" s="51">
        <v>25.723213000000001</v>
      </c>
      <c r="K24" s="51">
        <v>13.516736</v>
      </c>
      <c r="L24" s="51">
        <v>21.476496000000001</v>
      </c>
      <c r="M24" s="51">
        <v>14.296540999999999</v>
      </c>
      <c r="N24" s="51">
        <v>15.333313</v>
      </c>
      <c r="O24" s="51">
        <v>13.542417</v>
      </c>
      <c r="P24" s="51">
        <v>16.459916</v>
      </c>
      <c r="Q24" s="51">
        <v>13.461349</v>
      </c>
      <c r="R24" s="51">
        <v>11.437162000000001</v>
      </c>
      <c r="S24" s="51">
        <v>17.339219</v>
      </c>
      <c r="T24">
        <f t="shared" si="0"/>
        <v>18.375329641773231</v>
      </c>
    </row>
    <row r="25" spans="1:20" x14ac:dyDescent="0.3">
      <c r="A25" s="17">
        <v>34851</v>
      </c>
      <c r="B25" s="51">
        <v>19.698024</v>
      </c>
      <c r="C25" s="51">
        <v>21.595238999999999</v>
      </c>
      <c r="D25" s="51">
        <v>19.698024</v>
      </c>
      <c r="E25" s="51">
        <v>21.595238999999999</v>
      </c>
      <c r="F25" s="51">
        <v>20.612582</v>
      </c>
      <c r="G25" s="51">
        <v>15.817669</v>
      </c>
      <c r="H25" s="51">
        <v>25.254439999999999</v>
      </c>
      <c r="I25" s="51">
        <v>22.434342000000001</v>
      </c>
      <c r="J25" s="51">
        <v>26.525815000000001</v>
      </c>
      <c r="K25" s="51">
        <v>13.654793</v>
      </c>
      <c r="L25" s="51">
        <v>21.856437</v>
      </c>
      <c r="M25" s="51">
        <v>14.651097</v>
      </c>
      <c r="N25" s="51">
        <v>16.001864999999999</v>
      </c>
      <c r="O25" s="51">
        <v>14.824161</v>
      </c>
      <c r="P25" s="51">
        <v>16.737499</v>
      </c>
      <c r="Q25" s="51">
        <v>13.565611000000001</v>
      </c>
      <c r="R25" s="51">
        <v>11.531098</v>
      </c>
      <c r="S25" s="51">
        <v>17.464548000000001</v>
      </c>
      <c r="T25">
        <f t="shared" si="0"/>
        <v>18.958515505194065</v>
      </c>
    </row>
    <row r="26" spans="1:20" x14ac:dyDescent="0.3">
      <c r="A26" s="18">
        <v>34881</v>
      </c>
      <c r="B26" s="51">
        <v>20.099588000000001</v>
      </c>
      <c r="C26" s="51">
        <v>22.046320999999999</v>
      </c>
      <c r="D26" s="51">
        <v>20.099588000000001</v>
      </c>
      <c r="E26" s="51">
        <v>22.046320999999999</v>
      </c>
      <c r="F26" s="51">
        <v>21.117336000000002</v>
      </c>
      <c r="G26" s="51">
        <v>16.282662999999999</v>
      </c>
      <c r="H26" s="51">
        <v>25.779191999999998</v>
      </c>
      <c r="I26" s="51">
        <v>22.812321000000001</v>
      </c>
      <c r="J26" s="51">
        <v>27.068490000000001</v>
      </c>
      <c r="K26" s="51">
        <v>13.750772</v>
      </c>
      <c r="L26" s="51">
        <v>22.185137999999998</v>
      </c>
      <c r="M26" s="51">
        <v>14.927758000000001</v>
      </c>
      <c r="N26" s="51">
        <v>16.445889999999999</v>
      </c>
      <c r="O26" s="51">
        <v>15.840762</v>
      </c>
      <c r="P26" s="51">
        <v>16.816611000000002</v>
      </c>
      <c r="Q26" s="51">
        <v>13.708805</v>
      </c>
      <c r="R26" s="51">
        <v>11.727091</v>
      </c>
      <c r="S26" s="51">
        <v>17.5244</v>
      </c>
      <c r="T26">
        <f t="shared" si="0"/>
        <v>19.345003881912852</v>
      </c>
    </row>
    <row r="27" spans="1:20" x14ac:dyDescent="0.3">
      <c r="A27" s="19">
        <v>34912</v>
      </c>
      <c r="B27" s="51">
        <v>20.432981000000002</v>
      </c>
      <c r="C27" s="51">
        <v>22.456755999999999</v>
      </c>
      <c r="D27" s="51">
        <v>20.432981000000002</v>
      </c>
      <c r="E27" s="51">
        <v>22.456755999999999</v>
      </c>
      <c r="F27" s="51">
        <v>21.595572000000001</v>
      </c>
      <c r="G27" s="51">
        <v>16.634067999999999</v>
      </c>
      <c r="H27" s="51">
        <v>26.383921000000001</v>
      </c>
      <c r="I27" s="51">
        <v>23.133074000000001</v>
      </c>
      <c r="J27" s="51">
        <v>27.487914</v>
      </c>
      <c r="K27" s="51">
        <v>14.004128</v>
      </c>
      <c r="L27" s="51">
        <v>22.445453000000001</v>
      </c>
      <c r="M27" s="51">
        <v>15.085481</v>
      </c>
      <c r="N27" s="51">
        <v>16.690446999999999</v>
      </c>
      <c r="O27" s="51">
        <v>16.126358</v>
      </c>
      <c r="P27" s="51">
        <v>17.034825000000001</v>
      </c>
      <c r="Q27" s="51">
        <v>13.797269999999999</v>
      </c>
      <c r="R27" s="51">
        <v>11.843321</v>
      </c>
      <c r="S27" s="51">
        <v>17.569514999999999</v>
      </c>
      <c r="T27">
        <f t="shared" si="0"/>
        <v>19.665880552579068</v>
      </c>
    </row>
    <row r="28" spans="1:20" x14ac:dyDescent="0.3">
      <c r="A28" s="20">
        <v>34943</v>
      </c>
      <c r="B28" s="51">
        <v>20.855643000000001</v>
      </c>
      <c r="C28" s="51">
        <v>22.982119999999998</v>
      </c>
      <c r="D28" s="51">
        <v>20.855643000000001</v>
      </c>
      <c r="E28" s="51">
        <v>22.982119999999998</v>
      </c>
      <c r="F28" s="51">
        <v>22.113060999999998</v>
      </c>
      <c r="G28" s="51">
        <v>17.042884000000001</v>
      </c>
      <c r="H28" s="51">
        <v>27.003827999999999</v>
      </c>
      <c r="I28" s="51">
        <v>23.659269999999999</v>
      </c>
      <c r="J28" s="51">
        <v>27.852440999999999</v>
      </c>
      <c r="K28" s="51">
        <v>15.830102</v>
      </c>
      <c r="L28" s="51">
        <v>22.708189999999998</v>
      </c>
      <c r="M28" s="51">
        <v>15.276021999999999</v>
      </c>
      <c r="N28" s="51">
        <v>16.965174000000001</v>
      </c>
      <c r="O28" s="51">
        <v>16.444582</v>
      </c>
      <c r="P28" s="51">
        <v>17.281616</v>
      </c>
      <c r="Q28" s="51">
        <v>13.920642000000001</v>
      </c>
      <c r="R28" s="51">
        <v>11.955109</v>
      </c>
      <c r="S28" s="51">
        <v>17.716749</v>
      </c>
      <c r="T28">
        <f t="shared" si="0"/>
        <v>20.072674862528952</v>
      </c>
    </row>
    <row r="29" spans="1:20" x14ac:dyDescent="0.3">
      <c r="A29" s="21">
        <v>34973</v>
      </c>
      <c r="B29" s="51">
        <v>21.284762000000001</v>
      </c>
      <c r="C29" s="51">
        <v>23.383808999999999</v>
      </c>
      <c r="D29" s="51">
        <v>21.284762000000001</v>
      </c>
      <c r="E29" s="51">
        <v>23.383808999999999</v>
      </c>
      <c r="F29" s="51">
        <v>22.607548000000001</v>
      </c>
      <c r="G29" s="51">
        <v>17.414007000000002</v>
      </c>
      <c r="H29" s="51">
        <v>27.619724999999999</v>
      </c>
      <c r="I29" s="51">
        <v>23.940888999999999</v>
      </c>
      <c r="J29" s="51">
        <v>28.220313999999998</v>
      </c>
      <c r="K29" s="51">
        <v>15.833881999999999</v>
      </c>
      <c r="L29" s="51">
        <v>23.005106000000001</v>
      </c>
      <c r="M29" s="51">
        <v>15.732786000000001</v>
      </c>
      <c r="N29" s="51">
        <v>17.630476999999999</v>
      </c>
      <c r="O29" s="51">
        <v>17.808185000000002</v>
      </c>
      <c r="P29" s="51">
        <v>17.50177</v>
      </c>
      <c r="Q29" s="51">
        <v>14.211028000000001</v>
      </c>
      <c r="R29" s="51">
        <v>12.346809</v>
      </c>
      <c r="S29" s="51">
        <v>17.847777000000001</v>
      </c>
      <c r="T29">
        <f t="shared" si="0"/>
        <v>20.485683762054784</v>
      </c>
    </row>
    <row r="30" spans="1:20" x14ac:dyDescent="0.3">
      <c r="A30" s="22">
        <v>35004</v>
      </c>
      <c r="B30" s="51">
        <v>21.809608000000001</v>
      </c>
      <c r="C30" s="51">
        <v>23.860399999999998</v>
      </c>
      <c r="D30" s="51">
        <v>21.809608000000001</v>
      </c>
      <c r="E30" s="51">
        <v>23.860399999999998</v>
      </c>
      <c r="F30" s="51">
        <v>23.139724999999999</v>
      </c>
      <c r="G30" s="51">
        <v>17.929428000000001</v>
      </c>
      <c r="H30" s="51">
        <v>28.142631999999999</v>
      </c>
      <c r="I30" s="51">
        <v>24.341612000000001</v>
      </c>
      <c r="J30" s="51">
        <v>28.617262</v>
      </c>
      <c r="K30" s="51">
        <v>15.833881999999999</v>
      </c>
      <c r="L30" s="51">
        <v>23.536619999999999</v>
      </c>
      <c r="M30" s="51">
        <v>16.32105</v>
      </c>
      <c r="N30" s="51">
        <v>18.562560999999999</v>
      </c>
      <c r="O30" s="51">
        <v>18.633962</v>
      </c>
      <c r="P30" s="51">
        <v>18.500709000000001</v>
      </c>
      <c r="Q30" s="51">
        <v>14.525093</v>
      </c>
      <c r="R30" s="51">
        <v>12.804285999999999</v>
      </c>
      <c r="S30" s="51">
        <v>17.932779</v>
      </c>
      <c r="T30">
        <f t="shared" si="0"/>
        <v>20.990825852897963</v>
      </c>
    </row>
    <row r="31" spans="1:20" x14ac:dyDescent="0.3">
      <c r="A31" s="10">
        <v>35034</v>
      </c>
      <c r="B31" s="51">
        <v>22.520167000000001</v>
      </c>
      <c r="C31" s="51">
        <v>24.530239999999999</v>
      </c>
      <c r="D31" s="51">
        <v>22.520167000000001</v>
      </c>
      <c r="E31" s="51">
        <v>24.530239999999999</v>
      </c>
      <c r="F31" s="51">
        <v>23.85699</v>
      </c>
      <c r="G31" s="51">
        <v>18.550913999999999</v>
      </c>
      <c r="H31" s="51">
        <v>28.935690000000001</v>
      </c>
      <c r="I31" s="51">
        <v>24.942321</v>
      </c>
      <c r="J31" s="51">
        <v>29.441075000000001</v>
      </c>
      <c r="K31" s="51">
        <v>15.854072</v>
      </c>
      <c r="L31" s="51">
        <v>24.132985999999999</v>
      </c>
      <c r="M31" s="51">
        <v>17.068619000000002</v>
      </c>
      <c r="N31" s="51">
        <v>19.471643</v>
      </c>
      <c r="O31" s="51">
        <v>19.457519000000001</v>
      </c>
      <c r="P31" s="51">
        <v>19.463436999999999</v>
      </c>
      <c r="Q31" s="51">
        <v>15.143537999999999</v>
      </c>
      <c r="R31" s="51">
        <v>13.357448</v>
      </c>
      <c r="S31" s="51">
        <v>18.682929999999999</v>
      </c>
      <c r="T31">
        <f t="shared" si="0"/>
        <v>21.674708856536054</v>
      </c>
    </row>
    <row r="32" spans="1:20" x14ac:dyDescent="0.3">
      <c r="A32" s="12">
        <v>35065</v>
      </c>
      <c r="B32" s="51">
        <v>23.329754000000001</v>
      </c>
      <c r="C32" s="51">
        <v>25.325838000000001</v>
      </c>
      <c r="D32" s="51">
        <v>23.329754000000001</v>
      </c>
      <c r="E32" s="51">
        <v>25.325838000000001</v>
      </c>
      <c r="F32" s="51">
        <v>24.665913</v>
      </c>
      <c r="G32" s="51">
        <v>19.272822000000001</v>
      </c>
      <c r="H32" s="51">
        <v>29.804760000000002</v>
      </c>
      <c r="I32" s="51">
        <v>25.708335000000002</v>
      </c>
      <c r="J32" s="51">
        <v>30.274342999999998</v>
      </c>
      <c r="K32" s="51">
        <v>16.201219999999999</v>
      </c>
      <c r="L32" s="51">
        <v>24.977805</v>
      </c>
      <c r="M32" s="51">
        <v>17.854831000000001</v>
      </c>
      <c r="N32" s="51">
        <v>20.174744</v>
      </c>
      <c r="O32" s="51">
        <v>19.322132</v>
      </c>
      <c r="P32" s="51">
        <v>20.699726999999999</v>
      </c>
      <c r="Q32" s="51">
        <v>15.995412999999999</v>
      </c>
      <c r="R32" s="51">
        <v>13.884423</v>
      </c>
      <c r="S32" s="51">
        <v>20.110081999999998</v>
      </c>
      <c r="T32">
        <f t="shared" si="0"/>
        <v>22.453902124465035</v>
      </c>
    </row>
    <row r="33" spans="1:20" x14ac:dyDescent="0.3">
      <c r="A33" s="13">
        <v>35096</v>
      </c>
      <c r="B33" s="51">
        <v>23.874262000000002</v>
      </c>
      <c r="C33" s="51">
        <v>25.926110999999999</v>
      </c>
      <c r="D33" s="51">
        <v>23.874262000000002</v>
      </c>
      <c r="E33" s="51">
        <v>25.926110999999999</v>
      </c>
      <c r="F33" s="51">
        <v>25.329587</v>
      </c>
      <c r="G33" s="51">
        <v>19.827294999999999</v>
      </c>
      <c r="H33" s="51">
        <v>30.563389000000001</v>
      </c>
      <c r="I33" s="51">
        <v>26.221125000000001</v>
      </c>
      <c r="J33" s="51">
        <v>30.93074</v>
      </c>
      <c r="K33" s="51">
        <v>16.275400999999999</v>
      </c>
      <c r="L33" s="51">
        <v>25.508917</v>
      </c>
      <c r="M33" s="51">
        <v>18.252911000000001</v>
      </c>
      <c r="N33" s="51">
        <v>20.622161999999999</v>
      </c>
      <c r="O33" s="51">
        <v>18.729357</v>
      </c>
      <c r="P33" s="51">
        <v>21.808972000000001</v>
      </c>
      <c r="Q33" s="51">
        <v>16.353936000000001</v>
      </c>
      <c r="R33" s="51">
        <v>14.185632</v>
      </c>
      <c r="S33" s="51">
        <v>20.577591999999999</v>
      </c>
      <c r="T33">
        <f t="shared" si="0"/>
        <v>22.977968059236069</v>
      </c>
    </row>
    <row r="34" spans="1:20" x14ac:dyDescent="0.3">
      <c r="A34" s="14">
        <v>35125</v>
      </c>
      <c r="B34" s="51">
        <v>24.399826000000001</v>
      </c>
      <c r="C34" s="51">
        <v>26.531143</v>
      </c>
      <c r="D34" s="51">
        <v>24.399826000000001</v>
      </c>
      <c r="E34" s="51">
        <v>26.531143</v>
      </c>
      <c r="F34" s="51">
        <v>26.045577000000002</v>
      </c>
      <c r="G34" s="51">
        <v>20.394815000000001</v>
      </c>
      <c r="H34" s="51">
        <v>31.418803</v>
      </c>
      <c r="I34" s="51">
        <v>26.680503000000002</v>
      </c>
      <c r="J34" s="51">
        <v>31.498632000000001</v>
      </c>
      <c r="K34" s="51">
        <v>16.303718</v>
      </c>
      <c r="L34" s="51">
        <v>26.013666000000001</v>
      </c>
      <c r="M34" s="51">
        <v>18.586478</v>
      </c>
      <c r="N34" s="51">
        <v>20.991764</v>
      </c>
      <c r="O34" s="51">
        <v>18.810568</v>
      </c>
      <c r="P34" s="51">
        <v>22.361847000000001</v>
      </c>
      <c r="Q34" s="51">
        <v>16.658584000000001</v>
      </c>
      <c r="R34" s="51">
        <v>14.442477</v>
      </c>
      <c r="S34" s="51">
        <v>20.97334</v>
      </c>
      <c r="T34">
        <f t="shared" si="0"/>
        <v>23.483801194730866</v>
      </c>
    </row>
    <row r="35" spans="1:20" x14ac:dyDescent="0.3">
      <c r="A35" s="15">
        <v>35156</v>
      </c>
      <c r="B35" s="51">
        <v>25.093450000000001</v>
      </c>
      <c r="C35" s="51">
        <v>27.261873000000001</v>
      </c>
      <c r="D35" s="51">
        <v>25.093450000000001</v>
      </c>
      <c r="E35" s="51">
        <v>27.261873000000001</v>
      </c>
      <c r="F35" s="51">
        <v>26.854355999999999</v>
      </c>
      <c r="G35" s="51">
        <v>21.245757999999999</v>
      </c>
      <c r="H35" s="51">
        <v>32.131915999999997</v>
      </c>
      <c r="I35" s="51">
        <v>27.303675999999999</v>
      </c>
      <c r="J35" s="51">
        <v>32.254330000000003</v>
      </c>
      <c r="K35" s="51">
        <v>16.353522000000002</v>
      </c>
      <c r="L35" s="51">
        <v>26.707297000000001</v>
      </c>
      <c r="M35" s="51">
        <v>19.161822000000001</v>
      </c>
      <c r="N35" s="51">
        <v>21.820765999999999</v>
      </c>
      <c r="O35" s="51">
        <v>20.135612999999999</v>
      </c>
      <c r="P35" s="51">
        <v>22.874320000000001</v>
      </c>
      <c r="Q35" s="51">
        <v>17.031538000000001</v>
      </c>
      <c r="R35" s="51">
        <v>14.904647000000001</v>
      </c>
      <c r="S35" s="51">
        <v>21.210190999999998</v>
      </c>
      <c r="T35">
        <f t="shared" si="0"/>
        <v>24.151384976676443</v>
      </c>
    </row>
    <row r="36" spans="1:20" x14ac:dyDescent="0.3">
      <c r="A36" s="16">
        <v>35186</v>
      </c>
      <c r="B36" s="51">
        <v>25.550841999999999</v>
      </c>
      <c r="C36" s="51">
        <v>27.757484999999999</v>
      </c>
      <c r="D36" s="51">
        <v>25.550841999999999</v>
      </c>
      <c r="E36" s="51">
        <v>27.757484999999999</v>
      </c>
      <c r="F36" s="51">
        <v>27.396405000000001</v>
      </c>
      <c r="G36" s="51">
        <v>21.634253000000001</v>
      </c>
      <c r="H36" s="51">
        <v>32.829157000000002</v>
      </c>
      <c r="I36" s="51">
        <v>27.734276999999999</v>
      </c>
      <c r="J36" s="51">
        <v>32.809117999999998</v>
      </c>
      <c r="K36" s="51">
        <v>16.395852999999999</v>
      </c>
      <c r="L36" s="51">
        <v>27.156444</v>
      </c>
      <c r="M36" s="51">
        <v>19.513703</v>
      </c>
      <c r="N36" s="51">
        <v>22.625413000000002</v>
      </c>
      <c r="O36" s="51">
        <v>20.942228</v>
      </c>
      <c r="P36" s="51">
        <v>23.677002999999999</v>
      </c>
      <c r="Q36" s="51">
        <v>17.022617</v>
      </c>
      <c r="R36" s="51">
        <v>14.809078</v>
      </c>
      <c r="S36" s="51">
        <v>21.346184999999998</v>
      </c>
      <c r="T36">
        <f t="shared" si="0"/>
        <v>24.591605443660931</v>
      </c>
    </row>
    <row r="37" spans="1:20" x14ac:dyDescent="0.3">
      <c r="A37" s="17">
        <v>35217</v>
      </c>
      <c r="B37" s="51">
        <v>25.966902000000001</v>
      </c>
      <c r="C37" s="51">
        <v>28.234690000000001</v>
      </c>
      <c r="D37" s="51">
        <v>25.966902000000001</v>
      </c>
      <c r="E37" s="51">
        <v>28.234690000000001</v>
      </c>
      <c r="F37" s="51">
        <v>27.899840999999999</v>
      </c>
      <c r="G37" s="51">
        <v>22.007916999999999</v>
      </c>
      <c r="H37" s="51">
        <v>33.461241000000001</v>
      </c>
      <c r="I37" s="51">
        <v>28.17146</v>
      </c>
      <c r="J37" s="51">
        <v>33.236421</v>
      </c>
      <c r="K37" s="51">
        <v>16.445229000000001</v>
      </c>
      <c r="L37" s="51">
        <v>27.725843000000001</v>
      </c>
      <c r="M37" s="51">
        <v>19.780752</v>
      </c>
      <c r="N37" s="51">
        <v>23.008997000000001</v>
      </c>
      <c r="O37" s="51">
        <v>21.200458000000001</v>
      </c>
      <c r="P37" s="51">
        <v>24.140053000000002</v>
      </c>
      <c r="Q37" s="51">
        <v>17.196683</v>
      </c>
      <c r="R37" s="51">
        <v>15.015978</v>
      </c>
      <c r="S37" s="51">
        <v>21.471485999999999</v>
      </c>
      <c r="T37">
        <f t="shared" si="0"/>
        <v>24.99204560766373</v>
      </c>
    </row>
    <row r="38" spans="1:20" x14ac:dyDescent="0.3">
      <c r="A38" s="18">
        <v>35247</v>
      </c>
      <c r="B38" s="51">
        <v>26.336030999999998</v>
      </c>
      <c r="C38" s="51">
        <v>28.658923000000001</v>
      </c>
      <c r="D38" s="51">
        <v>26.336030999999998</v>
      </c>
      <c r="E38" s="51">
        <v>28.658923000000001</v>
      </c>
      <c r="F38" s="51">
        <v>28.312666</v>
      </c>
      <c r="G38" s="51">
        <v>22.304365000000001</v>
      </c>
      <c r="H38" s="51">
        <v>33.991571</v>
      </c>
      <c r="I38" s="51">
        <v>28.602532</v>
      </c>
      <c r="J38" s="51">
        <v>33.771644999999999</v>
      </c>
      <c r="K38" s="51">
        <v>16.511060000000001</v>
      </c>
      <c r="L38" s="51">
        <v>28.185300000000002</v>
      </c>
      <c r="M38" s="51">
        <v>20.016082000000001</v>
      </c>
      <c r="N38" s="51">
        <v>23.277189</v>
      </c>
      <c r="O38" s="51">
        <v>21.220673000000001</v>
      </c>
      <c r="P38" s="51">
        <v>24.565878000000001</v>
      </c>
      <c r="Q38" s="51">
        <v>17.405685999999999</v>
      </c>
      <c r="R38" s="51">
        <v>15.242910999999999</v>
      </c>
      <c r="S38" s="51">
        <v>21.657966999999999</v>
      </c>
      <c r="T38">
        <f t="shared" si="0"/>
        <v>25.347316667843003</v>
      </c>
    </row>
    <row r="39" spans="1:20" x14ac:dyDescent="0.3">
      <c r="A39" s="19">
        <v>35278</v>
      </c>
      <c r="B39" s="51">
        <v>26.686071999999999</v>
      </c>
      <c r="C39" s="51">
        <v>29.044862999999999</v>
      </c>
      <c r="D39" s="51">
        <v>26.686071999999999</v>
      </c>
      <c r="E39" s="51">
        <v>29.044862999999999</v>
      </c>
      <c r="F39" s="51">
        <v>28.741969999999998</v>
      </c>
      <c r="G39" s="51">
        <v>22.552754</v>
      </c>
      <c r="H39" s="51">
        <v>34.615318000000002</v>
      </c>
      <c r="I39" s="51">
        <v>28.929048000000002</v>
      </c>
      <c r="J39" s="51">
        <v>34.190629000000001</v>
      </c>
      <c r="K39" s="51">
        <v>16.735109000000001</v>
      </c>
      <c r="L39" s="51">
        <v>28.467593000000001</v>
      </c>
      <c r="M39" s="51">
        <v>20.272390999999999</v>
      </c>
      <c r="N39" s="51">
        <v>23.569721999999999</v>
      </c>
      <c r="O39" s="51">
        <v>21.066354</v>
      </c>
      <c r="P39" s="51">
        <v>25.142634000000001</v>
      </c>
      <c r="Q39" s="51">
        <v>17.632977</v>
      </c>
      <c r="R39" s="51">
        <v>15.499356000000001</v>
      </c>
      <c r="S39" s="51">
        <v>21.844580000000001</v>
      </c>
      <c r="T39">
        <f t="shared" si="0"/>
        <v>25.684216334832627</v>
      </c>
    </row>
    <row r="40" spans="1:20" x14ac:dyDescent="0.3">
      <c r="A40" s="20">
        <v>35309</v>
      </c>
      <c r="B40" s="51">
        <v>27.112750999999999</v>
      </c>
      <c r="C40" s="51">
        <v>29.552441999999999</v>
      </c>
      <c r="D40" s="51">
        <v>27.112750999999999</v>
      </c>
      <c r="E40" s="51">
        <v>29.552441999999999</v>
      </c>
      <c r="F40" s="51">
        <v>29.175360000000001</v>
      </c>
      <c r="G40" s="51">
        <v>22.839424999999999</v>
      </c>
      <c r="H40" s="51">
        <v>35.201675999999999</v>
      </c>
      <c r="I40" s="51">
        <v>29.518758999999999</v>
      </c>
      <c r="J40" s="51">
        <v>34.552154000000002</v>
      </c>
      <c r="K40" s="51">
        <v>19.092663000000002</v>
      </c>
      <c r="L40" s="51">
        <v>28.705106000000001</v>
      </c>
      <c r="M40" s="51">
        <v>20.509926</v>
      </c>
      <c r="N40" s="51">
        <v>23.827863000000001</v>
      </c>
      <c r="O40" s="51">
        <v>21.044103</v>
      </c>
      <c r="P40" s="51">
        <v>25.579053999999999</v>
      </c>
      <c r="Q40" s="51">
        <v>17.853943000000001</v>
      </c>
      <c r="R40" s="51">
        <v>15.760789000000001</v>
      </c>
      <c r="S40" s="51">
        <v>22.005676999999999</v>
      </c>
      <c r="T40">
        <f t="shared" si="0"/>
        <v>26.094876837492219</v>
      </c>
    </row>
    <row r="41" spans="1:20" x14ac:dyDescent="0.3">
      <c r="A41" s="21">
        <v>35339</v>
      </c>
      <c r="B41" s="51">
        <v>27.451167999999999</v>
      </c>
      <c r="C41" s="51">
        <v>29.887713999999999</v>
      </c>
      <c r="D41" s="51">
        <v>27.451167999999999</v>
      </c>
      <c r="E41" s="51">
        <v>29.887713999999999</v>
      </c>
      <c r="F41" s="51">
        <v>29.545814</v>
      </c>
      <c r="G41" s="51">
        <v>23.094457999999999</v>
      </c>
      <c r="H41" s="51">
        <v>35.690832</v>
      </c>
      <c r="I41" s="51">
        <v>29.80545</v>
      </c>
      <c r="J41" s="51">
        <v>34.870196999999997</v>
      </c>
      <c r="K41" s="51">
        <v>19.093655999999999</v>
      </c>
      <c r="L41" s="51">
        <v>29.056163000000002</v>
      </c>
      <c r="M41" s="51">
        <v>20.833378</v>
      </c>
      <c r="N41" s="51">
        <v>24.077957000000001</v>
      </c>
      <c r="O41" s="51">
        <v>21.13231</v>
      </c>
      <c r="P41" s="51">
        <v>25.931989999999999</v>
      </c>
      <c r="Q41" s="51">
        <v>18.235599000000001</v>
      </c>
      <c r="R41" s="51">
        <v>16.327839999999998</v>
      </c>
      <c r="S41" s="51">
        <v>22.090335</v>
      </c>
      <c r="T41">
        <f t="shared" si="0"/>
        <v>26.420588895804325</v>
      </c>
    </row>
    <row r="42" spans="1:20" x14ac:dyDescent="0.3">
      <c r="A42" s="22">
        <v>35370</v>
      </c>
      <c r="B42" s="51">
        <v>27.867083000000001</v>
      </c>
      <c r="C42" s="51">
        <v>30.247752999999999</v>
      </c>
      <c r="D42" s="51">
        <v>27.867083000000001</v>
      </c>
      <c r="E42" s="51">
        <v>30.247752999999999</v>
      </c>
      <c r="F42" s="51">
        <v>29.954719000000001</v>
      </c>
      <c r="G42" s="51">
        <v>23.372426000000001</v>
      </c>
      <c r="H42" s="51">
        <v>36.235025999999998</v>
      </c>
      <c r="I42" s="51">
        <v>30.099777</v>
      </c>
      <c r="J42" s="51">
        <v>35.202736999999999</v>
      </c>
      <c r="K42" s="51">
        <v>19.093655999999999</v>
      </c>
      <c r="L42" s="51">
        <v>29.411774999999999</v>
      </c>
      <c r="M42" s="51">
        <v>21.335018000000002</v>
      </c>
      <c r="N42" s="51">
        <v>24.634277999999998</v>
      </c>
      <c r="O42" s="51">
        <v>21.411829999999998</v>
      </c>
      <c r="P42" s="51">
        <v>26.66404</v>
      </c>
      <c r="Q42" s="51">
        <v>18.693358</v>
      </c>
      <c r="R42" s="51">
        <v>16.979590000000002</v>
      </c>
      <c r="S42" s="51">
        <v>22.239426000000002</v>
      </c>
      <c r="T42">
        <f t="shared" si="0"/>
        <v>26.820889503435975</v>
      </c>
    </row>
    <row r="43" spans="1:20" x14ac:dyDescent="0.3">
      <c r="A43" s="10">
        <v>35400</v>
      </c>
      <c r="B43" s="51">
        <v>28.759336000000001</v>
      </c>
      <c r="C43" s="51">
        <v>30.895111</v>
      </c>
      <c r="D43" s="51">
        <v>28.759336000000001</v>
      </c>
      <c r="E43" s="51">
        <v>30.895111</v>
      </c>
      <c r="F43" s="51">
        <v>30.499783000000001</v>
      </c>
      <c r="G43" s="51">
        <v>23.801093999999999</v>
      </c>
      <c r="H43" s="51">
        <v>36.890293999999997</v>
      </c>
      <c r="I43" s="51">
        <v>30.861256000000001</v>
      </c>
      <c r="J43" s="51">
        <v>36.106043999999997</v>
      </c>
      <c r="K43" s="51">
        <v>19.108025000000001</v>
      </c>
      <c r="L43" s="51">
        <v>30.290880999999999</v>
      </c>
      <c r="M43" s="51">
        <v>22.66123</v>
      </c>
      <c r="N43" s="51">
        <v>25.354261000000001</v>
      </c>
      <c r="O43" s="51">
        <v>21.734276000000001</v>
      </c>
      <c r="P43" s="51">
        <v>27.636474</v>
      </c>
      <c r="Q43" s="51">
        <v>20.501465</v>
      </c>
      <c r="R43" s="51">
        <v>17.808886999999999</v>
      </c>
      <c r="S43" s="51">
        <v>25.753321</v>
      </c>
      <c r="T43">
        <f t="shared" si="0"/>
        <v>27.679645302243813</v>
      </c>
    </row>
    <row r="44" spans="1:20" x14ac:dyDescent="0.3">
      <c r="A44" s="12">
        <v>35431</v>
      </c>
      <c r="B44" s="51">
        <v>29.498885999999999</v>
      </c>
      <c r="C44" s="51">
        <v>31.666584</v>
      </c>
      <c r="D44" s="51">
        <v>29.498885999999999</v>
      </c>
      <c r="E44" s="51">
        <v>31.666584</v>
      </c>
      <c r="F44" s="51">
        <v>31.361678000000001</v>
      </c>
      <c r="G44" s="51">
        <v>24.699202</v>
      </c>
      <c r="H44" s="51">
        <v>37.660758999999999</v>
      </c>
      <c r="I44" s="51">
        <v>31.509378999999999</v>
      </c>
      <c r="J44" s="51">
        <v>36.905276000000001</v>
      </c>
      <c r="K44" s="51">
        <v>19.314229999999998</v>
      </c>
      <c r="L44" s="51">
        <v>30.952969</v>
      </c>
      <c r="M44" s="51">
        <v>23.289491999999999</v>
      </c>
      <c r="N44" s="51">
        <v>26.227072</v>
      </c>
      <c r="O44" s="51">
        <v>22.712743</v>
      </c>
      <c r="P44" s="51">
        <v>28.441248999999999</v>
      </c>
      <c r="Q44" s="51">
        <v>20.934557000000002</v>
      </c>
      <c r="R44" s="51">
        <v>18.100583</v>
      </c>
      <c r="S44" s="51">
        <v>26.439018999999998</v>
      </c>
      <c r="T44">
        <f t="shared" si="0"/>
        <v>28.391430917992182</v>
      </c>
    </row>
    <row r="45" spans="1:20" x14ac:dyDescent="0.3">
      <c r="A45" s="13">
        <v>35462</v>
      </c>
      <c r="B45" s="51">
        <v>29.994598</v>
      </c>
      <c r="C45" s="51">
        <v>32.216437999999997</v>
      </c>
      <c r="D45" s="51">
        <v>29.994598</v>
      </c>
      <c r="E45" s="51">
        <v>32.216437999999997</v>
      </c>
      <c r="F45" s="51">
        <v>31.884156000000001</v>
      </c>
      <c r="G45" s="51">
        <v>25.084547000000001</v>
      </c>
      <c r="H45" s="51">
        <v>38.319705999999996</v>
      </c>
      <c r="I45" s="51">
        <v>32.083475999999997</v>
      </c>
      <c r="J45" s="51">
        <v>37.536686000000003</v>
      </c>
      <c r="K45" s="51">
        <v>19.569924</v>
      </c>
      <c r="L45" s="51">
        <v>31.581655999999999</v>
      </c>
      <c r="M45" s="51">
        <v>23.645485000000001</v>
      </c>
      <c r="N45" s="51">
        <v>26.508365000000001</v>
      </c>
      <c r="O45" s="51">
        <v>22.950133999999998</v>
      </c>
      <c r="P45" s="51">
        <v>28.750243000000001</v>
      </c>
      <c r="Q45" s="51">
        <v>21.349802</v>
      </c>
      <c r="R45" s="51">
        <v>18.336493999999998</v>
      </c>
      <c r="S45" s="51">
        <v>27.169819</v>
      </c>
      <c r="T45">
        <f t="shared" si="0"/>
        <v>28.868532765269393</v>
      </c>
    </row>
    <row r="46" spans="1:20" x14ac:dyDescent="0.3">
      <c r="A46" s="14">
        <v>35490</v>
      </c>
      <c r="B46" s="51">
        <v>30.367889000000002</v>
      </c>
      <c r="C46" s="51">
        <v>32.629063000000002</v>
      </c>
      <c r="D46" s="51">
        <v>30.367889000000002</v>
      </c>
      <c r="E46" s="51">
        <v>32.629063000000002</v>
      </c>
      <c r="F46" s="51">
        <v>32.290055000000002</v>
      </c>
      <c r="G46" s="51">
        <v>25.322873999999999</v>
      </c>
      <c r="H46" s="51">
        <v>38.905250000000002</v>
      </c>
      <c r="I46" s="51">
        <v>32.497413999999999</v>
      </c>
      <c r="J46" s="51">
        <v>37.986131999999998</v>
      </c>
      <c r="K46" s="51">
        <v>19.593340999999999</v>
      </c>
      <c r="L46" s="51">
        <v>32.089973000000001</v>
      </c>
      <c r="M46" s="51">
        <v>23.916596999999999</v>
      </c>
      <c r="N46" s="51">
        <v>26.598794000000002</v>
      </c>
      <c r="O46" s="51">
        <v>23.062912000000001</v>
      </c>
      <c r="P46" s="51">
        <v>28.826364999999999</v>
      </c>
      <c r="Q46" s="51">
        <v>21.764623</v>
      </c>
      <c r="R46" s="51">
        <v>18.584339</v>
      </c>
      <c r="S46" s="51">
        <v>27.879463999999999</v>
      </c>
      <c r="T46">
        <f t="shared" si="0"/>
        <v>29.22780957452952</v>
      </c>
    </row>
    <row r="47" spans="1:20" x14ac:dyDescent="0.3">
      <c r="A47" s="15">
        <v>35521</v>
      </c>
      <c r="B47" s="51">
        <v>30.695972000000001</v>
      </c>
      <c r="C47" s="51">
        <v>33.043084</v>
      </c>
      <c r="D47" s="51">
        <v>30.695972000000001</v>
      </c>
      <c r="E47" s="51">
        <v>33.043084</v>
      </c>
      <c r="F47" s="51">
        <v>32.701262</v>
      </c>
      <c r="G47" s="51">
        <v>25.643056000000001</v>
      </c>
      <c r="H47" s="51">
        <v>39.403472999999998</v>
      </c>
      <c r="I47" s="51">
        <v>32.907947</v>
      </c>
      <c r="J47" s="51">
        <v>38.362209999999997</v>
      </c>
      <c r="K47" s="51">
        <v>19.671906</v>
      </c>
      <c r="L47" s="51">
        <v>32.636006000000002</v>
      </c>
      <c r="M47" s="51">
        <v>24.051570999999999</v>
      </c>
      <c r="N47" s="51">
        <v>26.659130999999999</v>
      </c>
      <c r="O47" s="51">
        <v>22.998978000000001</v>
      </c>
      <c r="P47" s="51">
        <v>28.965762999999999</v>
      </c>
      <c r="Q47" s="51">
        <v>21.958946000000001</v>
      </c>
      <c r="R47" s="51">
        <v>18.576163999999999</v>
      </c>
      <c r="S47" s="51">
        <v>28.420207999999999</v>
      </c>
      <c r="T47">
        <f t="shared" si="0"/>
        <v>29.543575594638469</v>
      </c>
    </row>
    <row r="48" spans="1:20" x14ac:dyDescent="0.3">
      <c r="A48" s="16">
        <v>35551</v>
      </c>
      <c r="B48" s="51">
        <v>30.976119000000001</v>
      </c>
      <c r="C48" s="51">
        <v>33.468572999999999</v>
      </c>
      <c r="D48" s="51">
        <v>30.976119000000001</v>
      </c>
      <c r="E48" s="51">
        <v>33.468572999999999</v>
      </c>
      <c r="F48" s="51">
        <v>33.126891000000001</v>
      </c>
      <c r="G48" s="51">
        <v>25.911873</v>
      </c>
      <c r="H48" s="51">
        <v>39.994675000000001</v>
      </c>
      <c r="I48" s="51">
        <v>33.326149000000001</v>
      </c>
      <c r="J48" s="51">
        <v>38.789729999999999</v>
      </c>
      <c r="K48" s="51">
        <v>19.734552000000001</v>
      </c>
      <c r="L48" s="51">
        <v>33.159961000000003</v>
      </c>
      <c r="M48" s="51">
        <v>24.022693</v>
      </c>
      <c r="N48" s="51">
        <v>26.664518999999999</v>
      </c>
      <c r="O48" s="51">
        <v>22.594764000000001</v>
      </c>
      <c r="P48" s="51">
        <v>29.231914</v>
      </c>
      <c r="Q48" s="51">
        <v>21.902797</v>
      </c>
      <c r="R48" s="51">
        <v>18.41329</v>
      </c>
      <c r="S48" s="51">
        <v>28.540922999999999</v>
      </c>
      <c r="T48">
        <f t="shared" si="0"/>
        <v>29.813205240903169</v>
      </c>
    </row>
    <row r="49" spans="1:20" x14ac:dyDescent="0.3">
      <c r="A49" s="17">
        <v>35582</v>
      </c>
      <c r="B49" s="51">
        <v>31.250957</v>
      </c>
      <c r="C49" s="51">
        <v>33.823549999999997</v>
      </c>
      <c r="D49" s="51">
        <v>31.250957</v>
      </c>
      <c r="E49" s="51">
        <v>33.823549999999997</v>
      </c>
      <c r="F49" s="51">
        <v>33.487296000000001</v>
      </c>
      <c r="G49" s="51">
        <v>26.125378999999999</v>
      </c>
      <c r="H49" s="51">
        <v>40.512306000000002</v>
      </c>
      <c r="I49" s="51">
        <v>33.668559000000002</v>
      </c>
      <c r="J49" s="51">
        <v>39.186526000000001</v>
      </c>
      <c r="K49" s="51">
        <v>19.773342</v>
      </c>
      <c r="L49" s="51">
        <v>33.553170000000001</v>
      </c>
      <c r="M49" s="51">
        <v>24.119654000000001</v>
      </c>
      <c r="N49" s="51">
        <v>26.658045000000001</v>
      </c>
      <c r="O49" s="51">
        <v>22.542373999999999</v>
      </c>
      <c r="P49" s="51">
        <v>29.254677000000001</v>
      </c>
      <c r="Q49" s="51">
        <v>22.082066000000001</v>
      </c>
      <c r="R49" s="51">
        <v>18.667560000000002</v>
      </c>
      <c r="S49" s="51">
        <v>28.600939</v>
      </c>
      <c r="T49">
        <f t="shared" si="0"/>
        <v>30.07772519906834</v>
      </c>
    </row>
    <row r="50" spans="1:20" x14ac:dyDescent="0.3">
      <c r="A50" s="18">
        <v>35612</v>
      </c>
      <c r="B50" s="51">
        <v>31.523211</v>
      </c>
      <c r="C50" s="51">
        <v>34.101089000000002</v>
      </c>
      <c r="D50" s="51">
        <v>31.523211</v>
      </c>
      <c r="E50" s="51">
        <v>34.101089000000002</v>
      </c>
      <c r="F50" s="51">
        <v>33.672739999999997</v>
      </c>
      <c r="G50" s="51">
        <v>26.195142000000001</v>
      </c>
      <c r="H50" s="51">
        <v>40.827016</v>
      </c>
      <c r="I50" s="51">
        <v>34.053947999999998</v>
      </c>
      <c r="J50" s="51">
        <v>39.555760999999997</v>
      </c>
      <c r="K50" s="51">
        <v>19.849298999999998</v>
      </c>
      <c r="L50" s="51">
        <v>34.051336999999997</v>
      </c>
      <c r="M50" s="51">
        <v>24.363928999999999</v>
      </c>
      <c r="N50" s="51">
        <v>26.988796000000001</v>
      </c>
      <c r="O50" s="51">
        <v>23.759073000000001</v>
      </c>
      <c r="P50" s="51">
        <v>29.021111000000001</v>
      </c>
      <c r="Q50" s="51">
        <v>22.257311999999999</v>
      </c>
      <c r="R50" s="51">
        <v>18.921858</v>
      </c>
      <c r="S50" s="51">
        <v>28.649994</v>
      </c>
      <c r="T50">
        <f t="shared" si="0"/>
        <v>30.339758166453858</v>
      </c>
    </row>
    <row r="51" spans="1:20" x14ac:dyDescent="0.3">
      <c r="A51" s="19">
        <v>35643</v>
      </c>
      <c r="B51" s="51">
        <v>31.803502000000002</v>
      </c>
      <c r="C51" s="51">
        <v>34.374633000000003</v>
      </c>
      <c r="D51" s="51">
        <v>31.803502000000002</v>
      </c>
      <c r="E51" s="51">
        <v>34.374633000000003</v>
      </c>
      <c r="F51" s="51">
        <v>33.880965000000003</v>
      </c>
      <c r="G51" s="51">
        <v>26.249898000000002</v>
      </c>
      <c r="H51" s="51">
        <v>41.208826000000002</v>
      </c>
      <c r="I51" s="51">
        <v>34.402703000000002</v>
      </c>
      <c r="J51" s="51">
        <v>39.884889000000001</v>
      </c>
      <c r="K51" s="51">
        <v>20.139596000000001</v>
      </c>
      <c r="L51" s="51">
        <v>34.437457999999999</v>
      </c>
      <c r="M51" s="51">
        <v>24.640013</v>
      </c>
      <c r="N51" s="51">
        <v>27.485195000000001</v>
      </c>
      <c r="O51" s="51">
        <v>25.284081</v>
      </c>
      <c r="P51" s="51">
        <v>28.862223</v>
      </c>
      <c r="Q51" s="51">
        <v>22.357759999999999</v>
      </c>
      <c r="R51" s="51">
        <v>19.060365000000001</v>
      </c>
      <c r="S51" s="51">
        <v>28.690269000000001</v>
      </c>
      <c r="T51">
        <f t="shared" si="0"/>
        <v>30.609526406631979</v>
      </c>
    </row>
    <row r="52" spans="1:20" x14ac:dyDescent="0.3">
      <c r="A52" s="20">
        <v>35674</v>
      </c>
      <c r="B52" s="51">
        <v>32.199612999999999</v>
      </c>
      <c r="C52" s="51">
        <v>34.866829000000003</v>
      </c>
      <c r="D52" s="51">
        <v>32.199612999999999</v>
      </c>
      <c r="E52" s="51">
        <v>34.866829000000003</v>
      </c>
      <c r="F52" s="51">
        <v>34.240924999999997</v>
      </c>
      <c r="G52" s="51">
        <v>26.590112999999999</v>
      </c>
      <c r="H52" s="51">
        <v>41.572660999999997</v>
      </c>
      <c r="I52" s="51">
        <v>35.048189999999998</v>
      </c>
      <c r="J52" s="51">
        <v>40.225734000000003</v>
      </c>
      <c r="K52" s="51">
        <v>22.748874000000001</v>
      </c>
      <c r="L52" s="51">
        <v>34.735053000000001</v>
      </c>
      <c r="M52" s="51">
        <v>24.818821</v>
      </c>
      <c r="N52" s="51">
        <v>27.716535</v>
      </c>
      <c r="O52" s="51">
        <v>25.240971999999999</v>
      </c>
      <c r="P52" s="51">
        <v>29.268083000000001</v>
      </c>
      <c r="Q52" s="51">
        <v>22.494613999999999</v>
      </c>
      <c r="R52" s="51">
        <v>19.277629999999998</v>
      </c>
      <c r="S52" s="51">
        <v>28.697272000000002</v>
      </c>
      <c r="T52">
        <f t="shared" si="0"/>
        <v>30.990766501337816</v>
      </c>
    </row>
    <row r="53" spans="1:20" x14ac:dyDescent="0.3">
      <c r="A53" s="21">
        <v>35704</v>
      </c>
      <c r="B53" s="51">
        <v>32.456941</v>
      </c>
      <c r="C53" s="51">
        <v>35.187750000000001</v>
      </c>
      <c r="D53" s="51">
        <v>32.456941</v>
      </c>
      <c r="E53" s="51">
        <v>35.187750000000001</v>
      </c>
      <c r="F53" s="51">
        <v>34.583575000000003</v>
      </c>
      <c r="G53" s="51">
        <v>26.852779999999999</v>
      </c>
      <c r="H53" s="51">
        <v>41.992806000000002</v>
      </c>
      <c r="I53" s="51">
        <v>35.337203000000002</v>
      </c>
      <c r="J53" s="51">
        <v>40.562918000000003</v>
      </c>
      <c r="K53" s="51">
        <v>22.754373000000001</v>
      </c>
      <c r="L53" s="51">
        <v>35.073498000000001</v>
      </c>
      <c r="M53" s="51">
        <v>24.932372000000001</v>
      </c>
      <c r="N53" s="51">
        <v>27.490641</v>
      </c>
      <c r="O53" s="51">
        <v>24.280643999999999</v>
      </c>
      <c r="P53" s="51">
        <v>29.509954</v>
      </c>
      <c r="Q53" s="51">
        <v>22.878411</v>
      </c>
      <c r="R53" s="51">
        <v>19.87679</v>
      </c>
      <c r="S53" s="51">
        <v>28.733913999999999</v>
      </c>
      <c r="T53">
        <f t="shared" si="0"/>
        <v>31.238433824614539</v>
      </c>
    </row>
    <row r="54" spans="1:20" x14ac:dyDescent="0.3">
      <c r="A54" s="22">
        <v>35735</v>
      </c>
      <c r="B54" s="51">
        <v>32.820042000000001</v>
      </c>
      <c r="C54" s="51">
        <v>35.536754999999999</v>
      </c>
      <c r="D54" s="51">
        <v>32.820042000000001</v>
      </c>
      <c r="E54" s="51">
        <v>35.536754999999999</v>
      </c>
      <c r="F54" s="51">
        <v>34.934417000000003</v>
      </c>
      <c r="G54" s="51">
        <v>27.09825</v>
      </c>
      <c r="H54" s="51">
        <v>42.451317000000003</v>
      </c>
      <c r="I54" s="51">
        <v>35.678125000000001</v>
      </c>
      <c r="J54" s="51">
        <v>41.064414999999997</v>
      </c>
      <c r="K54" s="51">
        <v>22.755417999999999</v>
      </c>
      <c r="L54" s="51">
        <v>35.386383000000002</v>
      </c>
      <c r="M54" s="51">
        <v>25.300912</v>
      </c>
      <c r="N54" s="51">
        <v>27.702158000000001</v>
      </c>
      <c r="O54" s="51">
        <v>24.480153999999999</v>
      </c>
      <c r="P54" s="51">
        <v>29.728929000000001</v>
      </c>
      <c r="Q54" s="51">
        <v>23.371752999999998</v>
      </c>
      <c r="R54" s="51">
        <v>20.661778000000002</v>
      </c>
      <c r="S54" s="51">
        <v>28.756184999999999</v>
      </c>
      <c r="T54">
        <f t="shared" si="0"/>
        <v>31.587903189584928</v>
      </c>
    </row>
    <row r="55" spans="1:20" x14ac:dyDescent="0.3">
      <c r="A55" s="10">
        <v>35765</v>
      </c>
      <c r="B55" s="51">
        <v>33.279874999999997</v>
      </c>
      <c r="C55" s="51">
        <v>35.981498000000002</v>
      </c>
      <c r="D55" s="51">
        <v>33.279874999999997</v>
      </c>
      <c r="E55" s="51">
        <v>35.981498000000002</v>
      </c>
      <c r="F55" s="51">
        <v>35.253571999999998</v>
      </c>
      <c r="G55" s="51">
        <v>27.237590999999998</v>
      </c>
      <c r="H55" s="51">
        <v>42.969687</v>
      </c>
      <c r="I55" s="51">
        <v>36.268833999999998</v>
      </c>
      <c r="J55" s="51">
        <v>41.728928000000003</v>
      </c>
      <c r="K55" s="51">
        <v>22.755417999999999</v>
      </c>
      <c r="L55" s="51">
        <v>36.102541000000002</v>
      </c>
      <c r="M55" s="51">
        <v>25.761503999999999</v>
      </c>
      <c r="N55" s="51">
        <v>28.346858999999998</v>
      </c>
      <c r="O55" s="51">
        <v>25.397829000000002</v>
      </c>
      <c r="P55" s="51">
        <v>30.199276000000001</v>
      </c>
      <c r="Q55" s="51">
        <v>23.685419</v>
      </c>
      <c r="R55" s="51">
        <v>21.057500999999998</v>
      </c>
      <c r="S55" s="51">
        <v>28.94361</v>
      </c>
      <c r="T55">
        <f t="shared" si="0"/>
        <v>32.030473015893385</v>
      </c>
    </row>
    <row r="56" spans="1:20" x14ac:dyDescent="0.3">
      <c r="A56" s="12">
        <v>35796</v>
      </c>
      <c r="B56" s="51">
        <v>34.003923999999998</v>
      </c>
      <c r="C56" s="51">
        <v>36.668249000000003</v>
      </c>
      <c r="D56" s="51">
        <v>34.003923999999998</v>
      </c>
      <c r="E56" s="51">
        <v>36.668249000000003</v>
      </c>
      <c r="F56" s="51">
        <v>35.860076999999997</v>
      </c>
      <c r="G56" s="51">
        <v>27.927510999999999</v>
      </c>
      <c r="H56" s="51">
        <v>43.441972999999997</v>
      </c>
      <c r="I56" s="51">
        <v>37.042119</v>
      </c>
      <c r="J56" s="51">
        <v>42.573206999999996</v>
      </c>
      <c r="K56" s="51">
        <v>23.074719999999999</v>
      </c>
      <c r="L56" s="51">
        <v>36.962434000000002</v>
      </c>
      <c r="M56" s="51">
        <v>26.514668</v>
      </c>
      <c r="N56" s="51">
        <v>29.117439000000001</v>
      </c>
      <c r="O56" s="51">
        <v>26.760300999999998</v>
      </c>
      <c r="P56" s="51">
        <v>30.592355999999999</v>
      </c>
      <c r="Q56" s="51">
        <v>24.424211</v>
      </c>
      <c r="R56" s="51">
        <v>21.408353000000002</v>
      </c>
      <c r="S56" s="51">
        <v>30.359272000000001</v>
      </c>
      <c r="T56">
        <f t="shared" si="0"/>
        <v>32.727339574337023</v>
      </c>
    </row>
    <row r="57" spans="1:20" x14ac:dyDescent="0.3">
      <c r="A57" s="13">
        <v>35827</v>
      </c>
      <c r="B57" s="51">
        <v>34.599238</v>
      </c>
      <c r="C57" s="51">
        <v>37.377395999999997</v>
      </c>
      <c r="D57" s="51">
        <v>34.599238</v>
      </c>
      <c r="E57" s="51">
        <v>37.377395999999997</v>
      </c>
      <c r="F57" s="51">
        <v>36.635635000000001</v>
      </c>
      <c r="G57" s="51">
        <v>28.720379999999999</v>
      </c>
      <c r="H57" s="51">
        <v>44.153683999999998</v>
      </c>
      <c r="I57" s="51">
        <v>37.658284000000002</v>
      </c>
      <c r="J57" s="51">
        <v>43.264567999999997</v>
      </c>
      <c r="K57" s="51">
        <v>23.277051</v>
      </c>
      <c r="L57" s="51">
        <v>37.648014000000003</v>
      </c>
      <c r="M57" s="51">
        <v>26.844315000000002</v>
      </c>
      <c r="N57" s="51">
        <v>29.387689999999999</v>
      </c>
      <c r="O57" s="51">
        <v>26.85004</v>
      </c>
      <c r="P57" s="51">
        <v>30.977288999999999</v>
      </c>
      <c r="Q57" s="51">
        <v>24.800939</v>
      </c>
      <c r="R57" s="51">
        <v>21.614165</v>
      </c>
      <c r="S57" s="51">
        <v>31.036054</v>
      </c>
      <c r="T57">
        <f t="shared" si="0"/>
        <v>33.300304136643334</v>
      </c>
    </row>
    <row r="58" spans="1:20" x14ac:dyDescent="0.3">
      <c r="A58" s="14">
        <v>35855</v>
      </c>
      <c r="B58" s="51">
        <v>35.004533000000002</v>
      </c>
      <c r="C58" s="51">
        <v>37.793036000000001</v>
      </c>
      <c r="D58" s="51">
        <v>35.004533000000002</v>
      </c>
      <c r="E58" s="51">
        <v>37.793036000000001</v>
      </c>
      <c r="F58" s="51">
        <v>37.061909999999997</v>
      </c>
      <c r="G58" s="51">
        <v>29.010587000000001</v>
      </c>
      <c r="H58" s="51">
        <v>44.720474000000003</v>
      </c>
      <c r="I58" s="51">
        <v>38.053980000000003</v>
      </c>
      <c r="J58" s="51">
        <v>43.782238</v>
      </c>
      <c r="K58" s="51">
        <v>23.298394999999999</v>
      </c>
      <c r="L58" s="51">
        <v>38.059550999999999</v>
      </c>
      <c r="M58" s="51">
        <v>27.203054000000002</v>
      </c>
      <c r="N58" s="51">
        <v>29.799938999999998</v>
      </c>
      <c r="O58" s="51">
        <v>26.887253999999999</v>
      </c>
      <c r="P58" s="51">
        <v>31.627932999999999</v>
      </c>
      <c r="Q58" s="51">
        <v>25.116824999999999</v>
      </c>
      <c r="R58" s="51">
        <v>21.836261</v>
      </c>
      <c r="S58" s="51">
        <v>31.520531999999999</v>
      </c>
      <c r="T58">
        <f t="shared" si="0"/>
        <v>33.690383443160457</v>
      </c>
    </row>
    <row r="59" spans="1:20" x14ac:dyDescent="0.3">
      <c r="A59" s="15">
        <v>35886</v>
      </c>
      <c r="B59" s="51">
        <v>35.332042000000001</v>
      </c>
      <c r="C59" s="51">
        <v>38.224997000000002</v>
      </c>
      <c r="D59" s="51">
        <v>35.332042000000001</v>
      </c>
      <c r="E59" s="51">
        <v>38.224997000000002</v>
      </c>
      <c r="F59" s="51">
        <v>37.494183</v>
      </c>
      <c r="G59" s="51">
        <v>29.336706</v>
      </c>
      <c r="H59" s="51">
        <v>45.256844999999998</v>
      </c>
      <c r="I59" s="51">
        <v>38.478337000000003</v>
      </c>
      <c r="J59" s="51">
        <v>44.283211000000001</v>
      </c>
      <c r="K59" s="51">
        <v>23.319306999999998</v>
      </c>
      <c r="L59" s="51">
        <v>38.547499999999999</v>
      </c>
      <c r="M59" s="51">
        <v>27.300792999999999</v>
      </c>
      <c r="N59" s="51">
        <v>29.942913999999998</v>
      </c>
      <c r="O59" s="51">
        <v>26.943012</v>
      </c>
      <c r="P59" s="51">
        <v>31.826307</v>
      </c>
      <c r="Q59" s="51">
        <v>25.178474999999999</v>
      </c>
      <c r="R59" s="51">
        <v>21.827141999999998</v>
      </c>
      <c r="S59" s="51">
        <v>31.703023999999999</v>
      </c>
      <c r="T59">
        <f t="shared" si="0"/>
        <v>34.005597012531204</v>
      </c>
    </row>
    <row r="60" spans="1:20" x14ac:dyDescent="0.3">
      <c r="A60" s="16">
        <v>35916</v>
      </c>
      <c r="B60" s="51">
        <v>35.613481</v>
      </c>
      <c r="C60" s="51">
        <v>38.636125</v>
      </c>
      <c r="D60" s="51">
        <v>35.613481</v>
      </c>
      <c r="E60" s="51">
        <v>38.636125</v>
      </c>
      <c r="F60" s="51">
        <v>37.921042</v>
      </c>
      <c r="G60" s="51">
        <v>29.614522999999998</v>
      </c>
      <c r="H60" s="51">
        <v>45.839837000000003</v>
      </c>
      <c r="I60" s="51">
        <v>38.863373000000003</v>
      </c>
      <c r="J60" s="51">
        <v>44.743974999999999</v>
      </c>
      <c r="K60" s="51">
        <v>23.424402000000001</v>
      </c>
      <c r="L60" s="51">
        <v>38.958163999999996</v>
      </c>
      <c r="M60" s="51">
        <v>27.304355000000001</v>
      </c>
      <c r="N60" s="51">
        <v>30.426907</v>
      </c>
      <c r="O60" s="51">
        <v>28.036463000000001</v>
      </c>
      <c r="P60" s="51">
        <v>31.921872</v>
      </c>
      <c r="Q60" s="51">
        <v>24.799436</v>
      </c>
      <c r="R60" s="51">
        <v>21.179541</v>
      </c>
      <c r="S60" s="51">
        <v>31.760479</v>
      </c>
      <c r="T60">
        <f t="shared" si="0"/>
        <v>34.276470154185731</v>
      </c>
    </row>
    <row r="61" spans="1:20" x14ac:dyDescent="0.3">
      <c r="A61" s="17">
        <v>35947</v>
      </c>
      <c r="B61" s="51">
        <v>36.034419999999997</v>
      </c>
      <c r="C61" s="51">
        <v>39.092419</v>
      </c>
      <c r="D61" s="51">
        <v>36.034419999999997</v>
      </c>
      <c r="E61" s="51">
        <v>39.092419</v>
      </c>
      <c r="F61" s="51">
        <v>38.503816</v>
      </c>
      <c r="G61" s="51">
        <v>30.253036999999999</v>
      </c>
      <c r="H61" s="51">
        <v>46.323089000000003</v>
      </c>
      <c r="I61" s="51">
        <v>39.157542999999997</v>
      </c>
      <c r="J61" s="51">
        <v>45.160710000000002</v>
      </c>
      <c r="K61" s="51">
        <v>23.459077000000001</v>
      </c>
      <c r="L61" s="51">
        <v>39.231200000000001</v>
      </c>
      <c r="M61" s="51">
        <v>27.627905999999999</v>
      </c>
      <c r="N61" s="51">
        <v>30.957832</v>
      </c>
      <c r="O61" s="51">
        <v>29.191258999999999</v>
      </c>
      <c r="P61" s="51">
        <v>32.055151000000002</v>
      </c>
      <c r="Q61" s="51">
        <v>24.957623999999999</v>
      </c>
      <c r="R61" s="51">
        <v>21.324484999999999</v>
      </c>
      <c r="S61" s="51">
        <v>31.946567000000002</v>
      </c>
      <c r="T61">
        <f t="shared" si="0"/>
        <v>34.681606149463263</v>
      </c>
    </row>
    <row r="62" spans="1:20" x14ac:dyDescent="0.3">
      <c r="A62" s="18">
        <v>35977</v>
      </c>
      <c r="B62" s="51">
        <v>36.381878</v>
      </c>
      <c r="C62" s="51">
        <v>39.393666000000003</v>
      </c>
      <c r="D62" s="51">
        <v>36.381878</v>
      </c>
      <c r="E62" s="51">
        <v>39.393666000000003</v>
      </c>
      <c r="F62" s="51">
        <v>38.742032999999999</v>
      </c>
      <c r="G62" s="51">
        <v>30.397438999999999</v>
      </c>
      <c r="H62" s="51">
        <v>46.661270999999999</v>
      </c>
      <c r="I62" s="51">
        <v>39.530740999999999</v>
      </c>
      <c r="J62" s="51">
        <v>45.549103000000002</v>
      </c>
      <c r="K62" s="51">
        <v>23.519031999999999</v>
      </c>
      <c r="L62" s="51">
        <v>39.691673000000002</v>
      </c>
      <c r="M62" s="51">
        <v>28.046128</v>
      </c>
      <c r="N62" s="51">
        <v>31.674216999999999</v>
      </c>
      <c r="O62" s="51">
        <v>30.473219</v>
      </c>
      <c r="P62" s="51">
        <v>32.410839000000003</v>
      </c>
      <c r="Q62" s="51">
        <v>25.138119</v>
      </c>
      <c r="R62" s="51">
        <v>21.526489999999999</v>
      </c>
      <c r="S62" s="51">
        <v>32.097510999999997</v>
      </c>
      <c r="T62">
        <f t="shared" si="0"/>
        <v>35.016019788130976</v>
      </c>
    </row>
    <row r="63" spans="1:20" x14ac:dyDescent="0.3">
      <c r="A63" s="19">
        <v>36008</v>
      </c>
      <c r="B63" s="51">
        <v>36.731631999999998</v>
      </c>
      <c r="C63" s="51">
        <v>39.799281999999998</v>
      </c>
      <c r="D63" s="51">
        <v>36.731631999999998</v>
      </c>
      <c r="E63" s="51">
        <v>39.799281999999998</v>
      </c>
      <c r="F63" s="51">
        <v>39.147866</v>
      </c>
      <c r="G63" s="51">
        <v>30.647534</v>
      </c>
      <c r="H63" s="51">
        <v>47.232478</v>
      </c>
      <c r="I63" s="51">
        <v>39.929309000000003</v>
      </c>
      <c r="J63" s="51">
        <v>45.962113000000002</v>
      </c>
      <c r="K63" s="51">
        <v>23.755607999999999</v>
      </c>
      <c r="L63" s="51">
        <v>40.131270999999998</v>
      </c>
      <c r="M63" s="51">
        <v>28.261593999999999</v>
      </c>
      <c r="N63" s="51">
        <v>31.954881</v>
      </c>
      <c r="O63" s="51">
        <v>30.327839000000001</v>
      </c>
      <c r="P63" s="51">
        <v>32.962487000000003</v>
      </c>
      <c r="Q63" s="51">
        <v>25.30152</v>
      </c>
      <c r="R63" s="51">
        <v>21.634566</v>
      </c>
      <c r="S63" s="51">
        <v>32.359532999999999</v>
      </c>
      <c r="T63">
        <f t="shared" si="0"/>
        <v>35.352643229751493</v>
      </c>
    </row>
    <row r="64" spans="1:20" x14ac:dyDescent="0.3">
      <c r="A64" s="20">
        <v>36039</v>
      </c>
      <c r="B64" s="51">
        <v>37.327376000000001</v>
      </c>
      <c r="C64" s="51">
        <v>40.565821</v>
      </c>
      <c r="D64" s="51">
        <v>37.327376000000001</v>
      </c>
      <c r="E64" s="51">
        <v>40.565821</v>
      </c>
      <c r="F64" s="51">
        <v>39.873860999999998</v>
      </c>
      <c r="G64" s="51">
        <v>31.377023000000001</v>
      </c>
      <c r="H64" s="51">
        <v>47.914039000000002</v>
      </c>
      <c r="I64" s="51">
        <v>40.732548999999999</v>
      </c>
      <c r="J64" s="51">
        <v>46.568460000000002</v>
      </c>
      <c r="K64" s="51">
        <v>26.765637000000002</v>
      </c>
      <c r="L64" s="51">
        <v>40.420713999999997</v>
      </c>
      <c r="M64" s="51">
        <v>28.477592999999999</v>
      </c>
      <c r="N64" s="51">
        <v>32.207546999999998</v>
      </c>
      <c r="O64" s="51">
        <v>30.188312</v>
      </c>
      <c r="P64" s="51">
        <v>33.464613999999997</v>
      </c>
      <c r="Q64" s="51">
        <v>25.488174999999998</v>
      </c>
      <c r="R64" s="51">
        <v>21.818988999999998</v>
      </c>
      <c r="S64" s="51">
        <v>32.556652</v>
      </c>
      <c r="T64">
        <f t="shared" si="0"/>
        <v>35.926021648882589</v>
      </c>
    </row>
    <row r="65" spans="1:20" x14ac:dyDescent="0.3">
      <c r="A65" s="21">
        <v>36069</v>
      </c>
      <c r="B65" s="51">
        <v>37.862268999999998</v>
      </c>
      <c r="C65" s="51">
        <v>41.134324999999997</v>
      </c>
      <c r="D65" s="51">
        <v>37.862268999999998</v>
      </c>
      <c r="E65" s="51">
        <v>41.134324999999997</v>
      </c>
      <c r="F65" s="51">
        <v>40.609197999999999</v>
      </c>
      <c r="G65" s="51">
        <v>32.086458</v>
      </c>
      <c r="H65" s="51">
        <v>48.639882999999998</v>
      </c>
      <c r="I65" s="51">
        <v>41.087761</v>
      </c>
      <c r="J65" s="51">
        <v>47.157539999999997</v>
      </c>
      <c r="K65" s="51">
        <v>26.771222000000002</v>
      </c>
      <c r="L65" s="51">
        <v>40.688831</v>
      </c>
      <c r="M65" s="51">
        <v>28.911362</v>
      </c>
      <c r="N65" s="51">
        <v>32.693131999999999</v>
      </c>
      <c r="O65" s="51">
        <v>31.462261999999999</v>
      </c>
      <c r="P65" s="51">
        <v>33.447870999999999</v>
      </c>
      <c r="Q65" s="51">
        <v>25.880389999999998</v>
      </c>
      <c r="R65" s="51">
        <v>22.408121999999999</v>
      </c>
      <c r="S65" s="51">
        <v>32.632931999999997</v>
      </c>
      <c r="T65">
        <f t="shared" si="0"/>
        <v>36.440833552559816</v>
      </c>
    </row>
    <row r="66" spans="1:20" x14ac:dyDescent="0.3">
      <c r="A66" s="22">
        <v>36100</v>
      </c>
      <c r="B66" s="51">
        <v>38.532786000000002</v>
      </c>
      <c r="C66" s="51">
        <v>41.604787000000002</v>
      </c>
      <c r="D66" s="51">
        <v>38.532786000000002</v>
      </c>
      <c r="E66" s="51">
        <v>41.604787000000002</v>
      </c>
      <c r="F66" s="51">
        <v>41.107196000000002</v>
      </c>
      <c r="G66" s="51">
        <v>32.382672999999997</v>
      </c>
      <c r="H66" s="51">
        <v>49.35369</v>
      </c>
      <c r="I66" s="51">
        <v>41.516720999999997</v>
      </c>
      <c r="J66" s="51">
        <v>47.624282999999998</v>
      </c>
      <c r="K66" s="51">
        <v>26.775296000000001</v>
      </c>
      <c r="L66" s="51">
        <v>41.221038999999998</v>
      </c>
      <c r="M66" s="51">
        <v>29.940332000000001</v>
      </c>
      <c r="N66" s="51">
        <v>33.573095000000002</v>
      </c>
      <c r="O66" s="51">
        <v>33.592770000000002</v>
      </c>
      <c r="P66" s="51">
        <v>33.530915999999998</v>
      </c>
      <c r="Q66" s="51">
        <v>27.027336999999999</v>
      </c>
      <c r="R66" s="51">
        <v>24.217535000000002</v>
      </c>
      <c r="S66" s="51">
        <v>32.710805999999998</v>
      </c>
      <c r="T66">
        <f t="shared" si="0"/>
        <v>37.086177823690576</v>
      </c>
    </row>
    <row r="67" spans="1:20" x14ac:dyDescent="0.3">
      <c r="A67" s="10">
        <v>36130</v>
      </c>
      <c r="B67" s="51">
        <v>39.472974000000001</v>
      </c>
      <c r="C67" s="51">
        <v>42.254980000000003</v>
      </c>
      <c r="D67" s="51">
        <v>39.472974000000001</v>
      </c>
      <c r="E67" s="51">
        <v>42.254980000000003</v>
      </c>
      <c r="F67" s="51">
        <v>41.698788999999998</v>
      </c>
      <c r="G67" s="51">
        <v>32.778526999999997</v>
      </c>
      <c r="H67" s="51">
        <v>50.148614000000002</v>
      </c>
      <c r="I67" s="51">
        <v>42.227618</v>
      </c>
      <c r="J67" s="51">
        <v>48.402628999999997</v>
      </c>
      <c r="K67" s="51">
        <v>26.785404</v>
      </c>
      <c r="L67" s="51">
        <v>42.097900000000003</v>
      </c>
      <c r="M67" s="51">
        <v>31.401793999999999</v>
      </c>
      <c r="N67" s="51">
        <v>35.232427999999999</v>
      </c>
      <c r="O67" s="51">
        <v>36.907888</v>
      </c>
      <c r="P67" s="51">
        <v>34.134653999999998</v>
      </c>
      <c r="Q67" s="51">
        <v>28.330247</v>
      </c>
      <c r="R67" s="51">
        <v>24.990991000000001</v>
      </c>
      <c r="S67" s="51">
        <v>34.948109000000002</v>
      </c>
      <c r="T67">
        <f t="shared" si="0"/>
        <v>37.991069033884926</v>
      </c>
    </row>
    <row r="68" spans="1:20" x14ac:dyDescent="0.3">
      <c r="A68" s="12">
        <v>36161</v>
      </c>
      <c r="B68" s="51">
        <v>40.469769999999997</v>
      </c>
      <c r="C68" s="51">
        <v>43.271574999999999</v>
      </c>
      <c r="D68" s="51">
        <v>40.469769999999997</v>
      </c>
      <c r="E68" s="51">
        <v>43.271574999999999</v>
      </c>
      <c r="F68" s="51">
        <v>42.888162000000001</v>
      </c>
      <c r="G68" s="51">
        <v>34.232965</v>
      </c>
      <c r="H68" s="51">
        <v>50.952365999999998</v>
      </c>
      <c r="I68" s="51">
        <v>43.016164000000003</v>
      </c>
      <c r="J68" s="51">
        <v>49.189064999999999</v>
      </c>
      <c r="K68" s="51">
        <v>26.938808999999999</v>
      </c>
      <c r="L68" s="51">
        <v>43.091569</v>
      </c>
      <c r="M68" s="51">
        <v>32.296084</v>
      </c>
      <c r="N68" s="51">
        <v>36.625382000000002</v>
      </c>
      <c r="O68" s="51">
        <v>40.113700999999999</v>
      </c>
      <c r="P68" s="51">
        <v>34.372250999999999</v>
      </c>
      <c r="Q68" s="51">
        <v>28.826820000000001</v>
      </c>
      <c r="R68" s="51">
        <v>25.197423000000001</v>
      </c>
      <c r="S68" s="51">
        <v>35.948897000000002</v>
      </c>
      <c r="T68">
        <f t="shared" si="0"/>
        <v>38.950443051375991</v>
      </c>
    </row>
    <row r="69" spans="1:20" x14ac:dyDescent="0.3">
      <c r="A69" s="13">
        <v>36192</v>
      </c>
      <c r="B69" s="51">
        <v>41.013643000000002</v>
      </c>
      <c r="C69" s="51">
        <v>44.062772000000002</v>
      </c>
      <c r="D69" s="51">
        <v>41.013643000000002</v>
      </c>
      <c r="E69" s="51">
        <v>44.062772000000002</v>
      </c>
      <c r="F69" s="51">
        <v>43.669108999999999</v>
      </c>
      <c r="G69" s="51">
        <v>34.811214</v>
      </c>
      <c r="H69" s="51">
        <v>51.934548999999997</v>
      </c>
      <c r="I69" s="51">
        <v>43.806648000000003</v>
      </c>
      <c r="J69" s="51">
        <v>49.835521999999997</v>
      </c>
      <c r="K69" s="51">
        <v>27.226174</v>
      </c>
      <c r="L69" s="51">
        <v>44.166536000000001</v>
      </c>
      <c r="M69" s="51">
        <v>32.310001</v>
      </c>
      <c r="N69" s="51">
        <v>36.067706999999999</v>
      </c>
      <c r="O69" s="51">
        <v>37.883723000000003</v>
      </c>
      <c r="P69" s="51">
        <v>34.879714</v>
      </c>
      <c r="Q69" s="51">
        <v>29.295925</v>
      </c>
      <c r="R69" s="51">
        <v>25.560760999999999</v>
      </c>
      <c r="S69" s="51">
        <v>36.612184999999997</v>
      </c>
      <c r="T69">
        <f t="shared" si="0"/>
        <v>39.473897825487164</v>
      </c>
    </row>
    <row r="70" spans="1:20" x14ac:dyDescent="0.3">
      <c r="A70" s="14">
        <v>36220</v>
      </c>
      <c r="B70" s="51">
        <v>41.394683999999998</v>
      </c>
      <c r="C70" s="51">
        <v>44.757770000000001</v>
      </c>
      <c r="D70" s="51">
        <v>41.394683999999998</v>
      </c>
      <c r="E70" s="51">
        <v>44.757770000000001</v>
      </c>
      <c r="F70" s="51">
        <v>44.287376999999999</v>
      </c>
      <c r="G70" s="51">
        <v>35.141567000000002</v>
      </c>
      <c r="H70" s="51">
        <v>52.865858000000003</v>
      </c>
      <c r="I70" s="51">
        <v>44.583747000000002</v>
      </c>
      <c r="J70" s="51">
        <v>50.584443999999998</v>
      </c>
      <c r="K70" s="51">
        <v>27.300234</v>
      </c>
      <c r="L70" s="51">
        <v>45.191923000000003</v>
      </c>
      <c r="M70" s="51">
        <v>32.037959999999998</v>
      </c>
      <c r="N70" s="51">
        <v>35.083182999999998</v>
      </c>
      <c r="O70" s="51">
        <v>34.779538000000002</v>
      </c>
      <c r="P70" s="51">
        <v>35.245505999999999</v>
      </c>
      <c r="Q70" s="51">
        <v>29.591463000000001</v>
      </c>
      <c r="R70" s="51">
        <v>25.823763</v>
      </c>
      <c r="S70" s="51">
        <v>36.972906999999999</v>
      </c>
      <c r="T70">
        <f t="shared" si="0"/>
        <v>39.84063368217079</v>
      </c>
    </row>
    <row r="71" spans="1:20" x14ac:dyDescent="0.3">
      <c r="A71" s="15">
        <v>36251</v>
      </c>
      <c r="B71" s="51">
        <v>41.774577000000001</v>
      </c>
      <c r="C71" s="51">
        <v>45.293816999999997</v>
      </c>
      <c r="D71" s="51">
        <v>41.774577000000001</v>
      </c>
      <c r="E71" s="51">
        <v>45.293816999999997</v>
      </c>
      <c r="F71" s="51">
        <v>44.831502</v>
      </c>
      <c r="G71" s="51">
        <v>35.464118999999997</v>
      </c>
      <c r="H71" s="51">
        <v>53.647108000000003</v>
      </c>
      <c r="I71" s="51">
        <v>45.100960999999998</v>
      </c>
      <c r="J71" s="51">
        <v>51.054178999999998</v>
      </c>
      <c r="K71" s="51">
        <v>27.410288999999999</v>
      </c>
      <c r="L71" s="51">
        <v>45.879859000000003</v>
      </c>
      <c r="M71" s="51">
        <v>32.080675999999997</v>
      </c>
      <c r="N71" s="51">
        <v>35.004088000000003</v>
      </c>
      <c r="O71" s="51">
        <v>34.335208000000002</v>
      </c>
      <c r="P71" s="51">
        <v>35.399003999999998</v>
      </c>
      <c r="Q71" s="51">
        <v>29.731157</v>
      </c>
      <c r="R71" s="51">
        <v>25.869598</v>
      </c>
      <c r="S71" s="51">
        <v>37.274956000000003</v>
      </c>
      <c r="T71">
        <f t="shared" si="0"/>
        <v>40.206264637378005</v>
      </c>
    </row>
    <row r="72" spans="1:20" x14ac:dyDescent="0.3">
      <c r="A72" s="16">
        <v>36281</v>
      </c>
      <c r="B72" s="51">
        <v>42.025877000000001</v>
      </c>
      <c r="C72" s="51">
        <v>45.732964000000003</v>
      </c>
      <c r="D72" s="51">
        <v>42.025877000000001</v>
      </c>
      <c r="E72" s="51">
        <v>45.732964000000003</v>
      </c>
      <c r="F72" s="51">
        <v>45.303235999999998</v>
      </c>
      <c r="G72" s="51">
        <v>35.721645000000002</v>
      </c>
      <c r="H72" s="51">
        <v>54.351094000000003</v>
      </c>
      <c r="I72" s="51">
        <v>45.492956999999997</v>
      </c>
      <c r="J72" s="51">
        <v>51.553846999999998</v>
      </c>
      <c r="K72" s="51">
        <v>27.488537000000001</v>
      </c>
      <c r="L72" s="51">
        <v>46.280948000000002</v>
      </c>
      <c r="M72" s="51">
        <v>31.939776999999999</v>
      </c>
      <c r="N72" s="51">
        <v>35.230516000000001</v>
      </c>
      <c r="O72" s="51">
        <v>34.846387</v>
      </c>
      <c r="P72" s="51">
        <v>35.443949000000003</v>
      </c>
      <c r="Q72" s="51">
        <v>29.297823999999999</v>
      </c>
      <c r="R72" s="51">
        <v>24.981010999999999</v>
      </c>
      <c r="S72" s="51">
        <v>37.589089999999999</v>
      </c>
      <c r="T72">
        <f t="shared" si="0"/>
        <v>40.44813026544584</v>
      </c>
    </row>
    <row r="73" spans="1:20" x14ac:dyDescent="0.3">
      <c r="A73" s="17">
        <v>36312</v>
      </c>
      <c r="B73" s="51">
        <v>42.302005999999999</v>
      </c>
      <c r="C73" s="51">
        <v>46.088448999999997</v>
      </c>
      <c r="D73" s="51">
        <v>42.302005999999999</v>
      </c>
      <c r="E73" s="51">
        <v>46.088448999999997</v>
      </c>
      <c r="F73" s="51">
        <v>45.673689000000003</v>
      </c>
      <c r="G73" s="51">
        <v>35.940367000000002</v>
      </c>
      <c r="H73" s="51">
        <v>54.884045999999998</v>
      </c>
      <c r="I73" s="51">
        <v>45.824215000000002</v>
      </c>
      <c r="J73" s="51">
        <v>52.047759999999997</v>
      </c>
      <c r="K73" s="51">
        <v>27.570276</v>
      </c>
      <c r="L73" s="51">
        <v>46.554214999999999</v>
      </c>
      <c r="M73" s="51">
        <v>32.0398</v>
      </c>
      <c r="N73" s="51">
        <v>35.254292999999997</v>
      </c>
      <c r="O73" s="51">
        <v>35.003073999999998</v>
      </c>
      <c r="P73" s="51">
        <v>35.383090000000003</v>
      </c>
      <c r="Q73" s="51">
        <v>29.458500000000001</v>
      </c>
      <c r="R73" s="51">
        <v>25.185029</v>
      </c>
      <c r="S73" s="51">
        <v>37.682907</v>
      </c>
      <c r="T73">
        <f t="shared" si="0"/>
        <v>40.71389275654311</v>
      </c>
    </row>
    <row r="74" spans="1:20" x14ac:dyDescent="0.3">
      <c r="A74" s="18">
        <v>36342</v>
      </c>
      <c r="B74" s="51">
        <v>42.581580000000002</v>
      </c>
      <c r="C74" s="51">
        <v>46.392671</v>
      </c>
      <c r="D74" s="51">
        <v>42.581580000000002</v>
      </c>
      <c r="E74" s="51">
        <v>46.392671</v>
      </c>
      <c r="F74" s="51">
        <v>45.874738999999998</v>
      </c>
      <c r="G74" s="51">
        <v>36.086848000000003</v>
      </c>
      <c r="H74" s="51">
        <v>55.139780999999999</v>
      </c>
      <c r="I74" s="51">
        <v>46.249370999999996</v>
      </c>
      <c r="J74" s="51">
        <v>52.437634000000003</v>
      </c>
      <c r="K74" s="51">
        <v>27.609779</v>
      </c>
      <c r="L74" s="51">
        <v>47.132385999999997</v>
      </c>
      <c r="M74" s="51">
        <v>32.252073000000003</v>
      </c>
      <c r="N74" s="51">
        <v>35.441288999999998</v>
      </c>
      <c r="O74" s="51">
        <v>35.895476000000002</v>
      </c>
      <c r="P74" s="51">
        <v>35.120835</v>
      </c>
      <c r="Q74" s="51">
        <v>29.690760999999998</v>
      </c>
      <c r="R74" s="51">
        <v>25.521854999999999</v>
      </c>
      <c r="S74" s="51">
        <v>37.748269000000001</v>
      </c>
      <c r="T74">
        <f t="shared" si="0"/>
        <v>40.982970914527343</v>
      </c>
    </row>
    <row r="75" spans="1:20" x14ac:dyDescent="0.3">
      <c r="A75" s="19">
        <v>36373</v>
      </c>
      <c r="B75" s="51">
        <v>42.821255000000001</v>
      </c>
      <c r="C75" s="51">
        <v>46.743516</v>
      </c>
      <c r="D75" s="51">
        <v>42.821255000000001</v>
      </c>
      <c r="E75" s="51">
        <v>46.743516</v>
      </c>
      <c r="F75" s="51">
        <v>46.194477999999997</v>
      </c>
      <c r="G75" s="51">
        <v>36.317312999999999</v>
      </c>
      <c r="H75" s="51">
        <v>55.549492999999998</v>
      </c>
      <c r="I75" s="51">
        <v>46.632344000000003</v>
      </c>
      <c r="J75" s="51">
        <v>52.821359000000001</v>
      </c>
      <c r="K75" s="51">
        <v>27.96003</v>
      </c>
      <c r="L75" s="51">
        <v>47.527669000000003</v>
      </c>
      <c r="M75" s="51">
        <v>32.253977999999996</v>
      </c>
      <c r="N75" s="51">
        <v>35.228118000000002</v>
      </c>
      <c r="O75" s="51">
        <v>35.66104</v>
      </c>
      <c r="P75" s="51">
        <v>34.921391</v>
      </c>
      <c r="Q75" s="51">
        <v>29.863945000000001</v>
      </c>
      <c r="R75" s="51">
        <v>25.768889000000001</v>
      </c>
      <c r="S75" s="51">
        <v>37.803905999999998</v>
      </c>
      <c r="T75">
        <f t="shared" si="0"/>
        <v>41.21364797145992</v>
      </c>
    </row>
    <row r="76" spans="1:20" x14ac:dyDescent="0.3">
      <c r="A76" s="20">
        <v>36404</v>
      </c>
      <c r="B76" s="51">
        <v>43.235017999999997</v>
      </c>
      <c r="C76" s="51">
        <v>47.313031000000002</v>
      </c>
      <c r="D76" s="51">
        <v>43.235017999999997</v>
      </c>
      <c r="E76" s="51">
        <v>47.313031000000002</v>
      </c>
      <c r="F76" s="51">
        <v>46.495088000000003</v>
      </c>
      <c r="G76" s="51">
        <v>36.520094999999998</v>
      </c>
      <c r="H76" s="51">
        <v>55.951452000000003</v>
      </c>
      <c r="I76" s="51">
        <v>47.520795999999997</v>
      </c>
      <c r="J76" s="51">
        <v>53.192033000000002</v>
      </c>
      <c r="K76" s="51">
        <v>31.626881999999998</v>
      </c>
      <c r="L76" s="51">
        <v>47.997368000000002</v>
      </c>
      <c r="M76" s="51">
        <v>32.329452000000003</v>
      </c>
      <c r="N76" s="51">
        <v>35.018023999999997</v>
      </c>
      <c r="O76" s="51">
        <v>35.190426000000002</v>
      </c>
      <c r="P76" s="51">
        <v>34.877338000000002</v>
      </c>
      <c r="Q76" s="51">
        <v>30.166785999999998</v>
      </c>
      <c r="R76" s="51">
        <v>26.195014</v>
      </c>
      <c r="S76" s="51">
        <v>37.911015999999996</v>
      </c>
      <c r="T76">
        <f t="shared" si="0"/>
        <v>41.611877370052163</v>
      </c>
    </row>
    <row r="77" spans="1:20" x14ac:dyDescent="0.3">
      <c r="A77" s="21">
        <v>36434</v>
      </c>
      <c r="B77" s="51">
        <v>43.508851</v>
      </c>
      <c r="C77" s="51">
        <v>47.653205999999997</v>
      </c>
      <c r="D77" s="51">
        <v>43.508851</v>
      </c>
      <c r="E77" s="51">
        <v>47.653205999999997</v>
      </c>
      <c r="F77" s="51">
        <v>46.899709999999999</v>
      </c>
      <c r="G77" s="51">
        <v>36.815136000000003</v>
      </c>
      <c r="H77" s="51">
        <v>56.465839000000003</v>
      </c>
      <c r="I77" s="51">
        <v>47.776558999999999</v>
      </c>
      <c r="J77" s="51">
        <v>53.526479999999999</v>
      </c>
      <c r="K77" s="51">
        <v>31.627991000000002</v>
      </c>
      <c r="L77" s="51">
        <v>48.267449999999997</v>
      </c>
      <c r="M77" s="51">
        <v>32.452803000000003</v>
      </c>
      <c r="N77" s="51">
        <v>34.771487</v>
      </c>
      <c r="O77" s="51">
        <v>34.491385000000001</v>
      </c>
      <c r="P77" s="51">
        <v>34.919097999999998</v>
      </c>
      <c r="Q77" s="51">
        <v>30.584620999999999</v>
      </c>
      <c r="R77" s="51">
        <v>26.832450000000001</v>
      </c>
      <c r="S77" s="51">
        <v>37.975819000000001</v>
      </c>
      <c r="T77">
        <f t="shared" si="0"/>
        <v>41.875430058196613</v>
      </c>
    </row>
    <row r="78" spans="1:20" x14ac:dyDescent="0.3">
      <c r="A78" s="22">
        <v>36465</v>
      </c>
      <c r="B78" s="51">
        <v>43.895775999999998</v>
      </c>
      <c r="C78" s="51">
        <v>47.955931</v>
      </c>
      <c r="D78" s="51">
        <v>43.895775999999998</v>
      </c>
      <c r="E78" s="51">
        <v>47.955931</v>
      </c>
      <c r="F78" s="51">
        <v>47.256616000000001</v>
      </c>
      <c r="G78" s="51">
        <v>37.012805</v>
      </c>
      <c r="H78" s="51">
        <v>56.995049999999999</v>
      </c>
      <c r="I78" s="51">
        <v>48.008040999999999</v>
      </c>
      <c r="J78" s="51">
        <v>53.801594000000001</v>
      </c>
      <c r="K78" s="51">
        <v>31.628133999999999</v>
      </c>
      <c r="L78" s="51">
        <v>48.535564999999998</v>
      </c>
      <c r="M78" s="51">
        <v>32.984076999999999</v>
      </c>
      <c r="N78" s="51">
        <v>34.761696000000001</v>
      </c>
      <c r="O78" s="51">
        <v>34.429541</v>
      </c>
      <c r="P78" s="51">
        <v>34.942456</v>
      </c>
      <c r="Q78" s="51">
        <v>31.546427000000001</v>
      </c>
      <c r="R78" s="51">
        <v>28.189402999999999</v>
      </c>
      <c r="S78" s="51">
        <v>38.309947999999999</v>
      </c>
      <c r="T78">
        <f t="shared" si="0"/>
        <v>42.2478290161757</v>
      </c>
    </row>
    <row r="79" spans="1:20" x14ac:dyDescent="0.3">
      <c r="A79" s="10">
        <v>36495</v>
      </c>
      <c r="B79" s="51">
        <v>44.335515999999998</v>
      </c>
      <c r="C79" s="51">
        <v>48.343133000000002</v>
      </c>
      <c r="D79" s="51">
        <v>44.335515999999998</v>
      </c>
      <c r="E79" s="51">
        <v>48.343133000000002</v>
      </c>
      <c r="F79" s="51">
        <v>47.579855000000002</v>
      </c>
      <c r="G79" s="51">
        <v>37.258369999999999</v>
      </c>
      <c r="H79" s="51">
        <v>57.394075999999998</v>
      </c>
      <c r="I79" s="51">
        <v>48.466894000000003</v>
      </c>
      <c r="J79" s="51">
        <v>54.192976999999999</v>
      </c>
      <c r="K79" s="51">
        <v>31.633447</v>
      </c>
      <c r="L79" s="51">
        <v>49.196114000000001</v>
      </c>
      <c r="M79" s="51">
        <v>33.501446000000001</v>
      </c>
      <c r="N79" s="51">
        <v>35.320788</v>
      </c>
      <c r="O79" s="51">
        <v>35.556767999999998</v>
      </c>
      <c r="P79" s="51">
        <v>35.139360000000003</v>
      </c>
      <c r="Q79" s="51">
        <v>32.030222999999999</v>
      </c>
      <c r="R79" s="51">
        <v>28.924510000000001</v>
      </c>
      <c r="S79" s="51">
        <v>38.389938000000001</v>
      </c>
      <c r="T79">
        <f t="shared" si="0"/>
        <v>42.671060179273795</v>
      </c>
    </row>
    <row r="80" spans="1:20" x14ac:dyDescent="0.3">
      <c r="A80" s="12">
        <v>36526</v>
      </c>
      <c r="B80" s="51">
        <v>44.93083</v>
      </c>
      <c r="C80" s="51">
        <v>48.969169999999998</v>
      </c>
      <c r="D80" s="51">
        <v>44.93083</v>
      </c>
      <c r="E80" s="51">
        <v>48.969169999999998</v>
      </c>
      <c r="F80" s="51">
        <v>48.13456</v>
      </c>
      <c r="G80" s="51">
        <v>37.869812000000003</v>
      </c>
      <c r="H80" s="51">
        <v>57.849611000000003</v>
      </c>
      <c r="I80" s="51">
        <v>49.169590999999997</v>
      </c>
      <c r="J80" s="51">
        <v>54.831037000000002</v>
      </c>
      <c r="K80" s="51">
        <v>31.901764</v>
      </c>
      <c r="L80" s="51">
        <v>50.093902999999997</v>
      </c>
      <c r="M80" s="51">
        <v>33.997197999999997</v>
      </c>
      <c r="N80" s="51">
        <v>35.656675999999997</v>
      </c>
      <c r="O80" s="51">
        <v>35.932079999999999</v>
      </c>
      <c r="P80" s="51">
        <v>35.449852</v>
      </c>
      <c r="Q80" s="51">
        <v>32.652954999999999</v>
      </c>
      <c r="R80" s="51">
        <v>29.224948000000001</v>
      </c>
      <c r="S80" s="51">
        <v>39.575322999999997</v>
      </c>
      <c r="T80">
        <f t="shared" si="0"/>
        <v>43.244024741580098</v>
      </c>
    </row>
    <row r="81" spans="1:20" x14ac:dyDescent="0.3">
      <c r="A81" s="13">
        <v>36557</v>
      </c>
      <c r="B81" s="51">
        <v>45.32938</v>
      </c>
      <c r="C81" s="51">
        <v>49.507967999999998</v>
      </c>
      <c r="D81" s="51">
        <v>45.32938</v>
      </c>
      <c r="E81" s="51">
        <v>49.507967999999998</v>
      </c>
      <c r="F81" s="51">
        <v>48.651394000000003</v>
      </c>
      <c r="G81" s="51">
        <v>38.316538000000001</v>
      </c>
      <c r="H81" s="51">
        <v>58.422378999999999</v>
      </c>
      <c r="I81" s="51">
        <v>49.726207000000002</v>
      </c>
      <c r="J81" s="51">
        <v>55.392364000000001</v>
      </c>
      <c r="K81" s="51">
        <v>32.192771999999998</v>
      </c>
      <c r="L81" s="51">
        <v>50.733192000000003</v>
      </c>
      <c r="M81" s="51">
        <v>34.089599</v>
      </c>
      <c r="N81" s="51">
        <v>35.241140999999999</v>
      </c>
      <c r="O81" s="51">
        <v>34.309488000000002</v>
      </c>
      <c r="P81" s="51">
        <v>35.803137999999997</v>
      </c>
      <c r="Q81" s="51">
        <v>33.149796000000002</v>
      </c>
      <c r="R81" s="51">
        <v>29.582910999999999</v>
      </c>
      <c r="S81" s="51">
        <v>40.322848</v>
      </c>
      <c r="T81">
        <f t="shared" si="0"/>
        <v>43.627612270694449</v>
      </c>
    </row>
    <row r="82" spans="1:20" x14ac:dyDescent="0.3">
      <c r="A82" s="14">
        <v>36586</v>
      </c>
      <c r="B82" s="51">
        <v>45.580680999999998</v>
      </c>
      <c r="C82" s="51">
        <v>49.828170999999998</v>
      </c>
      <c r="D82" s="51">
        <v>45.580680999999998</v>
      </c>
      <c r="E82" s="51">
        <v>49.828170999999998</v>
      </c>
      <c r="F82" s="51">
        <v>49.000163999999998</v>
      </c>
      <c r="G82" s="51">
        <v>38.597265999999998</v>
      </c>
      <c r="H82" s="51">
        <v>58.833900999999997</v>
      </c>
      <c r="I82" s="51">
        <v>50.006160000000001</v>
      </c>
      <c r="J82" s="51">
        <v>55.708654000000003</v>
      </c>
      <c r="K82" s="51">
        <v>32.208672999999997</v>
      </c>
      <c r="L82" s="51">
        <v>51.066496000000001</v>
      </c>
      <c r="M82" s="51">
        <v>34.186920000000001</v>
      </c>
      <c r="N82" s="51">
        <v>35.022978999999999</v>
      </c>
      <c r="O82" s="51">
        <v>33.463394000000001</v>
      </c>
      <c r="P82" s="51">
        <v>35.984931000000003</v>
      </c>
      <c r="Q82" s="51">
        <v>33.498292999999997</v>
      </c>
      <c r="R82" s="51">
        <v>30.002616</v>
      </c>
      <c r="S82" s="51">
        <v>40.564543999999998</v>
      </c>
      <c r="T82">
        <f t="shared" si="0"/>
        <v>43.86947886122001</v>
      </c>
    </row>
    <row r="83" spans="1:20" x14ac:dyDescent="0.3">
      <c r="A83" s="15">
        <v>36617</v>
      </c>
      <c r="B83" s="51">
        <v>45.840018000000001</v>
      </c>
      <c r="C83" s="51">
        <v>50.089982999999997</v>
      </c>
      <c r="D83" s="51">
        <v>45.840018000000001</v>
      </c>
      <c r="E83" s="51">
        <v>50.089982999999997</v>
      </c>
      <c r="F83" s="51">
        <v>49.235287</v>
      </c>
      <c r="G83" s="51">
        <v>38.772776999999998</v>
      </c>
      <c r="H83" s="51">
        <v>59.127904999999998</v>
      </c>
      <c r="I83" s="51">
        <v>50.296194</v>
      </c>
      <c r="J83" s="51">
        <v>56.059294000000001</v>
      </c>
      <c r="K83" s="51">
        <v>32.217913000000003</v>
      </c>
      <c r="L83" s="51">
        <v>51.394571999999997</v>
      </c>
      <c r="M83" s="51">
        <v>34.425075</v>
      </c>
      <c r="N83" s="51">
        <v>35.343854</v>
      </c>
      <c r="O83" s="51">
        <v>34.487630000000003</v>
      </c>
      <c r="P83" s="51">
        <v>35.857739000000002</v>
      </c>
      <c r="Q83" s="51">
        <v>33.670414000000001</v>
      </c>
      <c r="R83" s="51">
        <v>30.193812999999999</v>
      </c>
      <c r="S83" s="51">
        <v>40.710892999999999</v>
      </c>
      <c r="T83">
        <f t="shared" ref="T83:T146" si="1">B83*100/$B$327</f>
        <v>44.119079762080446</v>
      </c>
    </row>
    <row r="84" spans="1:20" x14ac:dyDescent="0.3">
      <c r="A84" s="16">
        <v>36647</v>
      </c>
      <c r="B84" s="51">
        <v>46.011378999999998</v>
      </c>
      <c r="C84" s="51">
        <v>50.309097000000001</v>
      </c>
      <c r="D84" s="51">
        <v>46.011378999999998</v>
      </c>
      <c r="E84" s="51">
        <v>50.309097000000001</v>
      </c>
      <c r="F84" s="51">
        <v>49.461958000000003</v>
      </c>
      <c r="G84" s="51">
        <v>38.909748</v>
      </c>
      <c r="H84" s="51">
        <v>59.450218</v>
      </c>
      <c r="I84" s="51">
        <v>50.502411000000002</v>
      </c>
      <c r="J84" s="51">
        <v>56.362827000000003</v>
      </c>
      <c r="K84" s="51">
        <v>32.350315000000002</v>
      </c>
      <c r="L84" s="51">
        <v>51.542667999999999</v>
      </c>
      <c r="M84" s="51">
        <v>34.489851000000002</v>
      </c>
      <c r="N84" s="51">
        <v>35.870278999999996</v>
      </c>
      <c r="O84" s="51">
        <v>35.382469999999998</v>
      </c>
      <c r="P84" s="51">
        <v>36.149154000000003</v>
      </c>
      <c r="Q84" s="51">
        <v>33.367505000000001</v>
      </c>
      <c r="R84" s="51">
        <v>29.614463000000001</v>
      </c>
      <c r="S84" s="51">
        <v>40.860430000000001</v>
      </c>
      <c r="T84">
        <f t="shared" si="1"/>
        <v>44.284007481504766</v>
      </c>
    </row>
    <row r="85" spans="1:20" x14ac:dyDescent="0.3">
      <c r="A85" s="17">
        <v>36678</v>
      </c>
      <c r="B85" s="51">
        <v>46.283920000000002</v>
      </c>
      <c r="C85" s="51">
        <v>50.477975999999998</v>
      </c>
      <c r="D85" s="51">
        <v>46.283920000000002</v>
      </c>
      <c r="E85" s="51">
        <v>50.477975999999998</v>
      </c>
      <c r="F85" s="51">
        <v>49.571907000000003</v>
      </c>
      <c r="G85" s="51">
        <v>38.947035999999997</v>
      </c>
      <c r="H85" s="51">
        <v>59.641724000000004</v>
      </c>
      <c r="I85" s="51">
        <v>50.740448000000001</v>
      </c>
      <c r="J85" s="51">
        <v>56.646647999999999</v>
      </c>
      <c r="K85" s="51">
        <v>32.438794999999999</v>
      </c>
      <c r="L85" s="51">
        <v>51.790111000000003</v>
      </c>
      <c r="M85" s="51">
        <v>34.952919000000001</v>
      </c>
      <c r="N85" s="51">
        <v>36.633333999999998</v>
      </c>
      <c r="O85" s="51">
        <v>37.185715999999999</v>
      </c>
      <c r="P85" s="51">
        <v>36.249313000000001</v>
      </c>
      <c r="Q85" s="51">
        <v>33.591363999999999</v>
      </c>
      <c r="R85" s="51">
        <v>29.964769</v>
      </c>
      <c r="S85" s="51">
        <v>40.880406999999998</v>
      </c>
      <c r="T85">
        <f t="shared" si="1"/>
        <v>44.546316674259387</v>
      </c>
    </row>
    <row r="86" spans="1:20" x14ac:dyDescent="0.3">
      <c r="A86" s="18">
        <v>36708</v>
      </c>
      <c r="B86" s="51">
        <v>46.464466000000002</v>
      </c>
      <c r="C86" s="51">
        <v>50.645767999999997</v>
      </c>
      <c r="D86" s="51">
        <v>46.464466000000002</v>
      </c>
      <c r="E86" s="51">
        <v>50.645767999999997</v>
      </c>
      <c r="F86" s="51">
        <v>49.681201000000001</v>
      </c>
      <c r="G86" s="51">
        <v>39.004173000000002</v>
      </c>
      <c r="H86" s="51">
        <v>59.807876</v>
      </c>
      <c r="I86" s="51">
        <v>50.976886999999998</v>
      </c>
      <c r="J86" s="51">
        <v>56.849376999999997</v>
      </c>
      <c r="K86" s="51">
        <v>32.499085000000001</v>
      </c>
      <c r="L86" s="51">
        <v>52.111674999999998</v>
      </c>
      <c r="M86" s="51">
        <v>35.147376000000001</v>
      </c>
      <c r="N86" s="51">
        <v>36.737324999999998</v>
      </c>
      <c r="O86" s="51">
        <v>37.523567999999997</v>
      </c>
      <c r="P86" s="51">
        <v>36.204329000000001</v>
      </c>
      <c r="Q86" s="51">
        <v>33.857736000000003</v>
      </c>
      <c r="R86" s="51">
        <v>30.361599999999999</v>
      </c>
      <c r="S86" s="51">
        <v>40.937708000000001</v>
      </c>
      <c r="T86">
        <f t="shared" si="1"/>
        <v>44.720084567952725</v>
      </c>
    </row>
    <row r="87" spans="1:20" x14ac:dyDescent="0.3">
      <c r="A87" s="19">
        <v>36739</v>
      </c>
      <c r="B87" s="51">
        <v>46.719785000000002</v>
      </c>
      <c r="C87" s="51">
        <v>50.857467999999997</v>
      </c>
      <c r="D87" s="51">
        <v>46.719785000000002</v>
      </c>
      <c r="E87" s="51">
        <v>50.857467999999997</v>
      </c>
      <c r="F87" s="51">
        <v>49.876657999999999</v>
      </c>
      <c r="G87" s="51">
        <v>39.117026000000003</v>
      </c>
      <c r="H87" s="51">
        <v>60.092143999999998</v>
      </c>
      <c r="I87" s="51">
        <v>51.204887999999997</v>
      </c>
      <c r="J87" s="51">
        <v>57.002589999999998</v>
      </c>
      <c r="K87" s="51">
        <v>32.922339999999998</v>
      </c>
      <c r="L87" s="51">
        <v>52.344031000000001</v>
      </c>
      <c r="M87" s="51">
        <v>35.474187000000001</v>
      </c>
      <c r="N87" s="51">
        <v>36.944110999999999</v>
      </c>
      <c r="O87" s="51">
        <v>38.240668999999997</v>
      </c>
      <c r="P87" s="51">
        <v>36.086049000000003</v>
      </c>
      <c r="Q87" s="51">
        <v>34.279912000000003</v>
      </c>
      <c r="R87" s="51">
        <v>30.919608</v>
      </c>
      <c r="S87" s="51">
        <v>41.147419999999997</v>
      </c>
      <c r="T87">
        <f t="shared" si="1"/>
        <v>44.965818313645727</v>
      </c>
    </row>
    <row r="88" spans="1:20" x14ac:dyDescent="0.3">
      <c r="A88" s="20">
        <v>36770</v>
      </c>
      <c r="B88" s="51">
        <v>47.061072000000003</v>
      </c>
      <c r="C88" s="51">
        <v>51.249209</v>
      </c>
      <c r="D88" s="51">
        <v>47.061072000000003</v>
      </c>
      <c r="E88" s="51">
        <v>51.249209</v>
      </c>
      <c r="F88" s="51">
        <v>50.049120000000002</v>
      </c>
      <c r="G88" s="51">
        <v>39.285684000000003</v>
      </c>
      <c r="H88" s="51">
        <v>60.259641000000002</v>
      </c>
      <c r="I88" s="51">
        <v>51.85792</v>
      </c>
      <c r="J88" s="51">
        <v>57.171722000000003</v>
      </c>
      <c r="K88" s="51">
        <v>36.396394999999998</v>
      </c>
      <c r="L88" s="51">
        <v>52.534598000000003</v>
      </c>
      <c r="M88" s="51">
        <v>35.692746</v>
      </c>
      <c r="N88" s="51">
        <v>36.916206000000003</v>
      </c>
      <c r="O88" s="51">
        <v>38.357636999999997</v>
      </c>
      <c r="P88" s="51">
        <v>35.965935999999999</v>
      </c>
      <c r="Q88" s="51">
        <v>34.694602000000003</v>
      </c>
      <c r="R88" s="51">
        <v>31.504947999999999</v>
      </c>
      <c r="S88" s="51">
        <v>41.291013</v>
      </c>
      <c r="T88">
        <f t="shared" si="1"/>
        <v>45.294292625648858</v>
      </c>
    </row>
    <row r="89" spans="1:20" x14ac:dyDescent="0.3">
      <c r="A89" s="21">
        <v>36800</v>
      </c>
      <c r="B89" s="51">
        <v>47.385136000000003</v>
      </c>
      <c r="C89" s="51">
        <v>51.517162999999996</v>
      </c>
      <c r="D89" s="51">
        <v>47.385136000000003</v>
      </c>
      <c r="E89" s="51">
        <v>51.517162999999996</v>
      </c>
      <c r="F89" s="51">
        <v>50.225220999999998</v>
      </c>
      <c r="G89" s="51">
        <v>39.428548999999997</v>
      </c>
      <c r="H89" s="51">
        <v>60.466076000000001</v>
      </c>
      <c r="I89" s="51">
        <v>52.233589000000002</v>
      </c>
      <c r="J89" s="51">
        <v>57.421671000000003</v>
      </c>
      <c r="K89" s="51">
        <v>36.427903999999998</v>
      </c>
      <c r="L89" s="51">
        <v>53.126756</v>
      </c>
      <c r="M89" s="51">
        <v>36.108730000000001</v>
      </c>
      <c r="N89" s="51">
        <v>37.206471999999998</v>
      </c>
      <c r="O89" s="51">
        <v>39.362735000000001</v>
      </c>
      <c r="P89" s="51">
        <v>35.80086</v>
      </c>
      <c r="Q89" s="51">
        <v>35.210425999999998</v>
      </c>
      <c r="R89" s="51">
        <v>32.291080999999998</v>
      </c>
      <c r="S89" s="51">
        <v>41.372340000000001</v>
      </c>
      <c r="T89">
        <f t="shared" si="1"/>
        <v>45.606190528132643</v>
      </c>
    </row>
    <row r="90" spans="1:20" x14ac:dyDescent="0.3">
      <c r="A90" s="22">
        <v>36831</v>
      </c>
      <c r="B90" s="51">
        <v>47.790287999999997</v>
      </c>
      <c r="C90" s="51">
        <v>51.844652000000004</v>
      </c>
      <c r="D90" s="51">
        <v>47.790287999999997</v>
      </c>
      <c r="E90" s="51">
        <v>51.844652000000004</v>
      </c>
      <c r="F90" s="51">
        <v>50.532868999999998</v>
      </c>
      <c r="G90" s="51">
        <v>39.624701999999999</v>
      </c>
      <c r="H90" s="51">
        <v>60.891170000000002</v>
      </c>
      <c r="I90" s="51">
        <v>52.579838000000002</v>
      </c>
      <c r="J90" s="51">
        <v>57.666083999999998</v>
      </c>
      <c r="K90" s="51">
        <v>36.427903999999998</v>
      </c>
      <c r="L90" s="51">
        <v>53.669662000000002</v>
      </c>
      <c r="M90" s="51">
        <v>36.644038000000002</v>
      </c>
      <c r="N90" s="51">
        <v>37.216512999999999</v>
      </c>
      <c r="O90" s="51">
        <v>39.152450000000002</v>
      </c>
      <c r="P90" s="51">
        <v>35.951158999999997</v>
      </c>
      <c r="Q90" s="51">
        <v>36.163680999999997</v>
      </c>
      <c r="R90" s="51">
        <v>33.799385999999998</v>
      </c>
      <c r="S90" s="51">
        <v>41.429588000000003</v>
      </c>
      <c r="T90">
        <f t="shared" si="1"/>
        <v>45.99613220319408</v>
      </c>
    </row>
    <row r="91" spans="1:20" x14ac:dyDescent="0.3">
      <c r="A91" s="10">
        <v>36861</v>
      </c>
      <c r="B91" s="51">
        <v>48.307670999999999</v>
      </c>
      <c r="C91" s="51">
        <v>52.136690000000002</v>
      </c>
      <c r="D91" s="51">
        <v>48.307670999999999</v>
      </c>
      <c r="E91" s="51">
        <v>52.136690000000002</v>
      </c>
      <c r="F91" s="51">
        <v>50.763848000000003</v>
      </c>
      <c r="G91" s="51">
        <v>39.756228</v>
      </c>
      <c r="H91" s="51">
        <v>61.229315999999997</v>
      </c>
      <c r="I91" s="51">
        <v>52.941572999999998</v>
      </c>
      <c r="J91" s="51">
        <v>57.948048999999997</v>
      </c>
      <c r="K91" s="51">
        <v>36.427903999999998</v>
      </c>
      <c r="L91" s="51">
        <v>54.214261999999998</v>
      </c>
      <c r="M91" s="51">
        <v>37.580053999999997</v>
      </c>
      <c r="N91" s="51">
        <v>38.877369999999999</v>
      </c>
      <c r="O91" s="51">
        <v>42.754750999999999</v>
      </c>
      <c r="P91" s="51">
        <v>36.374558999999998</v>
      </c>
      <c r="Q91" s="51">
        <v>36.521833999999998</v>
      </c>
      <c r="R91" s="51">
        <v>34.313690000000001</v>
      </c>
      <c r="S91" s="51">
        <v>41.538910999999999</v>
      </c>
      <c r="T91">
        <f t="shared" si="1"/>
        <v>46.494091471982856</v>
      </c>
    </row>
    <row r="92" spans="1:20" x14ac:dyDescent="0.3">
      <c r="A92" s="12">
        <v>36892</v>
      </c>
      <c r="B92" s="51">
        <v>48.575476000000002</v>
      </c>
      <c r="C92" s="51">
        <v>52.524222999999999</v>
      </c>
      <c r="D92" s="51">
        <v>48.575476000000002</v>
      </c>
      <c r="E92" s="51">
        <v>52.524222999999999</v>
      </c>
      <c r="F92" s="51">
        <v>51.154392000000001</v>
      </c>
      <c r="G92" s="51">
        <v>40.196469</v>
      </c>
      <c r="H92" s="51">
        <v>61.538276000000003</v>
      </c>
      <c r="I92" s="51">
        <v>53.318947999999999</v>
      </c>
      <c r="J92" s="51">
        <v>58.412072999999999</v>
      </c>
      <c r="K92" s="51">
        <v>36.708334999999998</v>
      </c>
      <c r="L92" s="51">
        <v>54.551000999999999</v>
      </c>
      <c r="M92" s="51">
        <v>37.591133999999997</v>
      </c>
      <c r="N92" s="51">
        <v>38.398598</v>
      </c>
      <c r="O92" s="51">
        <v>40.888413999999997</v>
      </c>
      <c r="P92" s="51">
        <v>36.779581</v>
      </c>
      <c r="Q92" s="51">
        <v>36.923006999999998</v>
      </c>
      <c r="R92" s="51">
        <v>34.734036000000003</v>
      </c>
      <c r="S92" s="51">
        <v>41.922401999999998</v>
      </c>
      <c r="T92">
        <f t="shared" si="1"/>
        <v>46.751842464918411</v>
      </c>
    </row>
    <row r="93" spans="1:20" x14ac:dyDescent="0.3">
      <c r="A93" s="13">
        <v>36923</v>
      </c>
      <c r="B93" s="51">
        <v>48.543328000000002</v>
      </c>
      <c r="C93" s="51">
        <v>52.920347</v>
      </c>
      <c r="D93" s="51">
        <v>48.543328000000002</v>
      </c>
      <c r="E93" s="51">
        <v>52.920347</v>
      </c>
      <c r="F93" s="51">
        <v>51.541542999999997</v>
      </c>
      <c r="G93" s="51">
        <v>40.588946999999997</v>
      </c>
      <c r="H93" s="51">
        <v>61.897554999999997</v>
      </c>
      <c r="I93" s="51">
        <v>53.719405000000002</v>
      </c>
      <c r="J93" s="51">
        <v>58.797856000000003</v>
      </c>
      <c r="K93" s="51">
        <v>36.916466999999997</v>
      </c>
      <c r="L93" s="51">
        <v>55.026648999999999</v>
      </c>
      <c r="M93" s="51">
        <v>36.702649000000001</v>
      </c>
      <c r="N93" s="51">
        <v>35.905804000000003</v>
      </c>
      <c r="O93" s="51">
        <v>34.738697999999999</v>
      </c>
      <c r="P93" s="51">
        <v>36.617111000000001</v>
      </c>
      <c r="Q93" s="51">
        <v>37.312733999999999</v>
      </c>
      <c r="R93" s="51">
        <v>35.085928000000003</v>
      </c>
      <c r="S93" s="51">
        <v>42.389588000000003</v>
      </c>
      <c r="T93">
        <f t="shared" si="1"/>
        <v>46.720901373748006</v>
      </c>
    </row>
    <row r="94" spans="1:20" x14ac:dyDescent="0.3">
      <c r="A94" s="14">
        <v>36951</v>
      </c>
      <c r="B94" s="51">
        <v>48.850887999999998</v>
      </c>
      <c r="C94" s="51">
        <v>53.237143000000003</v>
      </c>
      <c r="D94" s="51">
        <v>48.850887999999998</v>
      </c>
      <c r="E94" s="51">
        <v>53.237143000000003</v>
      </c>
      <c r="F94" s="51">
        <v>51.789192999999997</v>
      </c>
      <c r="G94" s="51">
        <v>40.863052000000003</v>
      </c>
      <c r="H94" s="51">
        <v>62.099573999999997</v>
      </c>
      <c r="I94" s="51">
        <v>54.115363000000002</v>
      </c>
      <c r="J94" s="51">
        <v>59.117400000000004</v>
      </c>
      <c r="K94" s="51">
        <v>36.919269</v>
      </c>
      <c r="L94" s="51">
        <v>55.612647000000003</v>
      </c>
      <c r="M94" s="51">
        <v>36.972223</v>
      </c>
      <c r="N94" s="51">
        <v>36.417318000000002</v>
      </c>
      <c r="O94" s="51">
        <v>35.605128000000001</v>
      </c>
      <c r="P94" s="51">
        <v>36.902220999999997</v>
      </c>
      <c r="Q94" s="51">
        <v>37.389454999999998</v>
      </c>
      <c r="R94" s="51">
        <v>35.011094</v>
      </c>
      <c r="S94" s="51">
        <v>42.723103999999999</v>
      </c>
      <c r="T94">
        <f t="shared" si="1"/>
        <v>47.01691487382179</v>
      </c>
    </row>
    <row r="95" spans="1:20" x14ac:dyDescent="0.3">
      <c r="A95" s="15">
        <v>36982</v>
      </c>
      <c r="B95" s="51">
        <v>49.097309000000003</v>
      </c>
      <c r="C95" s="51">
        <v>53.493597000000001</v>
      </c>
      <c r="D95" s="51">
        <v>49.097309000000003</v>
      </c>
      <c r="E95" s="51">
        <v>53.493597000000001</v>
      </c>
      <c r="F95" s="51">
        <v>52.026418999999997</v>
      </c>
      <c r="G95" s="51">
        <v>41.152388000000002</v>
      </c>
      <c r="H95" s="51">
        <v>62.260800000000003</v>
      </c>
      <c r="I95" s="51">
        <v>54.391015000000003</v>
      </c>
      <c r="J95" s="51">
        <v>59.399158</v>
      </c>
      <c r="K95" s="51">
        <v>36.921343999999998</v>
      </c>
      <c r="L95" s="51">
        <v>55.970238000000002</v>
      </c>
      <c r="M95" s="51">
        <v>37.182899999999997</v>
      </c>
      <c r="N95" s="51">
        <v>37.165236999999998</v>
      </c>
      <c r="O95" s="51">
        <v>36.535082000000003</v>
      </c>
      <c r="P95" s="51">
        <v>37.533589999999997</v>
      </c>
      <c r="Q95" s="51">
        <v>37.172150000000002</v>
      </c>
      <c r="R95" s="51">
        <v>34.522787000000001</v>
      </c>
      <c r="S95" s="51">
        <v>42.952212000000003</v>
      </c>
      <c r="T95">
        <f t="shared" si="1"/>
        <v>47.254084670614887</v>
      </c>
    </row>
    <row r="96" spans="1:20" x14ac:dyDescent="0.3">
      <c r="A96" s="16">
        <v>37012</v>
      </c>
      <c r="B96" s="51">
        <v>49.209969999999998</v>
      </c>
      <c r="C96" s="51">
        <v>53.686532</v>
      </c>
      <c r="D96" s="51">
        <v>49.209969999999998</v>
      </c>
      <c r="E96" s="51">
        <v>53.686532</v>
      </c>
      <c r="F96" s="51">
        <v>52.182913999999997</v>
      </c>
      <c r="G96" s="51">
        <v>41.365125999999997</v>
      </c>
      <c r="H96" s="51">
        <v>62.340783000000002</v>
      </c>
      <c r="I96" s="51">
        <v>54.625233000000001</v>
      </c>
      <c r="J96" s="51">
        <v>59.633127999999999</v>
      </c>
      <c r="K96" s="51">
        <v>37.034855</v>
      </c>
      <c r="L96" s="51">
        <v>56.243920000000003</v>
      </c>
      <c r="M96" s="51">
        <v>37.127907999999998</v>
      </c>
      <c r="N96" s="51">
        <v>37.568271000000003</v>
      </c>
      <c r="O96" s="51">
        <v>36.878849000000002</v>
      </c>
      <c r="P96" s="51">
        <v>37.973998999999999</v>
      </c>
      <c r="Q96" s="51">
        <v>36.752439000000003</v>
      </c>
      <c r="R96" s="51">
        <v>33.408856</v>
      </c>
      <c r="S96" s="51">
        <v>43.681001000000002</v>
      </c>
      <c r="T96">
        <f t="shared" si="1"/>
        <v>47.362516121167005</v>
      </c>
    </row>
    <row r="97" spans="1:20" x14ac:dyDescent="0.3">
      <c r="A97" s="17">
        <v>37043</v>
      </c>
      <c r="B97" s="51">
        <v>49.326363999999998</v>
      </c>
      <c r="C97" s="51">
        <v>53.858851000000001</v>
      </c>
      <c r="D97" s="51">
        <v>49.326363999999998</v>
      </c>
      <c r="E97" s="51">
        <v>53.858851000000001</v>
      </c>
      <c r="F97" s="51">
        <v>52.336139000000003</v>
      </c>
      <c r="G97" s="51">
        <v>41.471975999999998</v>
      </c>
      <c r="H97" s="51">
        <v>62.541457000000001</v>
      </c>
      <c r="I97" s="51">
        <v>54.817993999999999</v>
      </c>
      <c r="J97" s="51">
        <v>59.844517000000003</v>
      </c>
      <c r="K97" s="51">
        <v>37.138424000000001</v>
      </c>
      <c r="L97" s="51">
        <v>56.450020000000002</v>
      </c>
      <c r="M97" s="51">
        <v>37.124775999999997</v>
      </c>
      <c r="N97" s="51">
        <v>37.494940999999997</v>
      </c>
      <c r="O97" s="51">
        <v>36.737858000000003</v>
      </c>
      <c r="P97" s="51">
        <v>37.943809000000002</v>
      </c>
      <c r="Q97" s="51">
        <v>36.805211</v>
      </c>
      <c r="R97" s="51">
        <v>33.408759000000003</v>
      </c>
      <c r="S97" s="51">
        <v>43.824292999999997</v>
      </c>
      <c r="T97">
        <f t="shared" si="1"/>
        <v>47.474540426432931</v>
      </c>
    </row>
    <row r="98" spans="1:20" x14ac:dyDescent="0.3">
      <c r="A98" s="18">
        <v>37073</v>
      </c>
      <c r="B98" s="51">
        <v>49.198202000000002</v>
      </c>
      <c r="C98" s="51">
        <v>53.941921999999998</v>
      </c>
      <c r="D98" s="51">
        <v>49.198202000000002</v>
      </c>
      <c r="E98" s="51">
        <v>53.941921999999998</v>
      </c>
      <c r="F98" s="51">
        <v>52.294111999999998</v>
      </c>
      <c r="G98" s="51">
        <v>41.480705</v>
      </c>
      <c r="H98" s="51">
        <v>62.440534999999997</v>
      </c>
      <c r="I98" s="51">
        <v>55.052480000000003</v>
      </c>
      <c r="J98" s="51">
        <v>60.089765</v>
      </c>
      <c r="K98" s="51">
        <v>37.176237</v>
      </c>
      <c r="L98" s="51">
        <v>56.738266000000003</v>
      </c>
      <c r="M98" s="51">
        <v>36.581589999999998</v>
      </c>
      <c r="N98" s="51">
        <v>37.162576000000001</v>
      </c>
      <c r="O98" s="51">
        <v>36.230452</v>
      </c>
      <c r="P98" s="51">
        <v>37.723174999999998</v>
      </c>
      <c r="Q98" s="51">
        <v>36.094495999999999</v>
      </c>
      <c r="R98" s="51">
        <v>32.202396999999998</v>
      </c>
      <c r="S98" s="51">
        <v>43.918754999999997</v>
      </c>
      <c r="T98">
        <f t="shared" si="1"/>
        <v>47.351189918576075</v>
      </c>
    </row>
    <row r="99" spans="1:20" x14ac:dyDescent="0.3">
      <c r="A99" s="19">
        <v>37104</v>
      </c>
      <c r="B99" s="51">
        <v>49.489688000000001</v>
      </c>
      <c r="C99" s="51">
        <v>54.121783000000001</v>
      </c>
      <c r="D99" s="51">
        <v>49.489688000000001</v>
      </c>
      <c r="E99" s="51">
        <v>54.121783000000001</v>
      </c>
      <c r="F99" s="51">
        <v>52.387025000000001</v>
      </c>
      <c r="G99" s="51">
        <v>41.509022000000002</v>
      </c>
      <c r="H99" s="51">
        <v>62.60622</v>
      </c>
      <c r="I99" s="51">
        <v>55.335538</v>
      </c>
      <c r="J99" s="51">
        <v>60.313612999999997</v>
      </c>
      <c r="K99" s="51">
        <v>37.582279</v>
      </c>
      <c r="L99" s="51">
        <v>57.035344000000002</v>
      </c>
      <c r="M99" s="51">
        <v>37.078017000000003</v>
      </c>
      <c r="N99" s="51">
        <v>38.643472000000003</v>
      </c>
      <c r="O99" s="51">
        <v>39.330668000000003</v>
      </c>
      <c r="P99" s="51">
        <v>38.171849000000002</v>
      </c>
      <c r="Q99" s="51">
        <v>35.806593999999997</v>
      </c>
      <c r="R99" s="51">
        <v>31.704062</v>
      </c>
      <c r="S99" s="51">
        <v>43.973199000000001</v>
      </c>
      <c r="T99">
        <f t="shared" si="1"/>
        <v>47.631732873064664</v>
      </c>
    </row>
    <row r="100" spans="1:20" x14ac:dyDescent="0.3">
      <c r="A100" s="20">
        <v>37135</v>
      </c>
      <c r="B100" s="51">
        <v>49.950381</v>
      </c>
      <c r="C100" s="51">
        <v>54.531404999999999</v>
      </c>
      <c r="D100" s="51">
        <v>49.950381</v>
      </c>
      <c r="E100" s="51">
        <v>54.531404999999999</v>
      </c>
      <c r="F100" s="51">
        <v>52.502915999999999</v>
      </c>
      <c r="G100" s="51">
        <v>41.596423999999999</v>
      </c>
      <c r="H100" s="51">
        <v>62.750053999999999</v>
      </c>
      <c r="I100" s="51">
        <v>56.097096999999998</v>
      </c>
      <c r="J100" s="51">
        <v>60.604055000000002</v>
      </c>
      <c r="K100" s="51">
        <v>41.513075999999998</v>
      </c>
      <c r="L100" s="51">
        <v>57.216022000000002</v>
      </c>
      <c r="M100" s="51">
        <v>37.612217999999999</v>
      </c>
      <c r="N100" s="51">
        <v>39.365461000000003</v>
      </c>
      <c r="O100" s="51">
        <v>40.624651</v>
      </c>
      <c r="P100" s="51">
        <v>38.529049000000001</v>
      </c>
      <c r="Q100" s="51">
        <v>36.190890000000003</v>
      </c>
      <c r="R100" s="51">
        <v>32.320746</v>
      </c>
      <c r="S100" s="51">
        <v>43.981822999999999</v>
      </c>
      <c r="T100">
        <f t="shared" si="1"/>
        <v>48.075130413022691</v>
      </c>
    </row>
    <row r="101" spans="1:20" x14ac:dyDescent="0.3">
      <c r="A101" s="21">
        <v>37165</v>
      </c>
      <c r="B101" s="51">
        <v>50.176135000000002</v>
      </c>
      <c r="C101" s="51">
        <v>54.668852999999999</v>
      </c>
      <c r="D101" s="51">
        <v>50.176135000000002</v>
      </c>
      <c r="E101" s="51">
        <v>54.668852999999999</v>
      </c>
      <c r="F101" s="51">
        <v>52.604425999999997</v>
      </c>
      <c r="G101" s="51">
        <v>41.774037</v>
      </c>
      <c r="H101" s="51">
        <v>62.754142999999999</v>
      </c>
      <c r="I101" s="51">
        <v>56.276142999999998</v>
      </c>
      <c r="J101" s="51">
        <v>60.852074999999999</v>
      </c>
      <c r="K101" s="51">
        <v>41.533332999999999</v>
      </c>
      <c r="L101" s="51">
        <v>57.387242000000001</v>
      </c>
      <c r="M101" s="51">
        <v>38.000427000000002</v>
      </c>
      <c r="N101" s="51">
        <v>39.823396000000002</v>
      </c>
      <c r="O101" s="51">
        <v>41.433802</v>
      </c>
      <c r="P101" s="51">
        <v>38.762982999999998</v>
      </c>
      <c r="Q101" s="51">
        <v>36.523313000000002</v>
      </c>
      <c r="R101" s="51">
        <v>32.813583000000001</v>
      </c>
      <c r="S101" s="51">
        <v>44.057343000000003</v>
      </c>
      <c r="T101">
        <f t="shared" si="1"/>
        <v>48.292409095867214</v>
      </c>
    </row>
    <row r="102" spans="1:20" x14ac:dyDescent="0.3">
      <c r="A102" s="22">
        <v>37196</v>
      </c>
      <c r="B102" s="51">
        <v>50.365149000000002</v>
      </c>
      <c r="C102" s="51">
        <v>54.799506999999998</v>
      </c>
      <c r="D102" s="51">
        <v>50.365149000000002</v>
      </c>
      <c r="E102" s="51">
        <v>54.799506999999998</v>
      </c>
      <c r="F102" s="51">
        <v>52.698081000000002</v>
      </c>
      <c r="G102" s="51">
        <v>41.875508000000004</v>
      </c>
      <c r="H102" s="51">
        <v>62.833182000000001</v>
      </c>
      <c r="I102" s="51">
        <v>56.449804999999998</v>
      </c>
      <c r="J102" s="51">
        <v>61.042053000000003</v>
      </c>
      <c r="K102" s="51">
        <v>41.533887999999997</v>
      </c>
      <c r="L102" s="51">
        <v>57.602179999999997</v>
      </c>
      <c r="M102" s="51">
        <v>38.294274000000001</v>
      </c>
      <c r="N102" s="51">
        <v>39.493428000000002</v>
      </c>
      <c r="O102" s="51">
        <v>40.796944000000003</v>
      </c>
      <c r="P102" s="51">
        <v>38.628684</v>
      </c>
      <c r="Q102" s="51">
        <v>37.313747999999997</v>
      </c>
      <c r="R102" s="51">
        <v>34.08764</v>
      </c>
      <c r="S102" s="51">
        <v>44.065629000000001</v>
      </c>
      <c r="T102">
        <f t="shared" si="1"/>
        <v>48.474327081635664</v>
      </c>
    </row>
    <row r="103" spans="1:20" x14ac:dyDescent="0.3">
      <c r="A103" s="10">
        <v>37226</v>
      </c>
      <c r="B103" s="51">
        <v>50.434899000000001</v>
      </c>
      <c r="C103" s="51">
        <v>54.930759999999999</v>
      </c>
      <c r="D103" s="51">
        <v>50.434899000000001</v>
      </c>
      <c r="E103" s="51">
        <v>54.930759999999999</v>
      </c>
      <c r="F103" s="51">
        <v>52.746364</v>
      </c>
      <c r="G103" s="51">
        <v>41.912323000000001</v>
      </c>
      <c r="H103" s="51">
        <v>62.892622000000003</v>
      </c>
      <c r="I103" s="51">
        <v>56.680208</v>
      </c>
      <c r="J103" s="51">
        <v>61.239317999999997</v>
      </c>
      <c r="K103" s="51">
        <v>41.533887999999997</v>
      </c>
      <c r="L103" s="51">
        <v>57.934061</v>
      </c>
      <c r="M103" s="51">
        <v>38.236423000000002</v>
      </c>
      <c r="N103" s="51">
        <v>39.403551999999998</v>
      </c>
      <c r="O103" s="51">
        <v>40.200398999999997</v>
      </c>
      <c r="P103" s="51">
        <v>38.861449999999998</v>
      </c>
      <c r="Q103" s="51">
        <v>37.281441000000001</v>
      </c>
      <c r="R103" s="51">
        <v>33.880941999999997</v>
      </c>
      <c r="S103" s="51">
        <v>44.324464999999996</v>
      </c>
      <c r="T103">
        <f t="shared" si="1"/>
        <v>48.541458508447178</v>
      </c>
    </row>
    <row r="104" spans="1:20" x14ac:dyDescent="0.3">
      <c r="A104" s="12">
        <v>37257</v>
      </c>
      <c r="B104" s="51">
        <v>50.900472000000001</v>
      </c>
      <c r="C104" s="51">
        <v>55.204765000000002</v>
      </c>
      <c r="D104" s="51">
        <v>50.900472000000001</v>
      </c>
      <c r="E104" s="51">
        <v>55.204765000000002</v>
      </c>
      <c r="F104" s="51">
        <v>52.853737000000002</v>
      </c>
      <c r="G104" s="51">
        <v>42.169420000000002</v>
      </c>
      <c r="H104" s="51">
        <v>62.813442000000002</v>
      </c>
      <c r="I104" s="51">
        <v>57.153168999999998</v>
      </c>
      <c r="J104" s="51">
        <v>61.626643000000001</v>
      </c>
      <c r="K104" s="51">
        <v>41.732013000000002</v>
      </c>
      <c r="L104" s="51">
        <v>58.568627999999997</v>
      </c>
      <c r="M104" s="51">
        <v>39.056705999999998</v>
      </c>
      <c r="N104" s="51">
        <v>40.482799</v>
      </c>
      <c r="O104" s="51">
        <v>42.916375000000002</v>
      </c>
      <c r="P104" s="51">
        <v>38.897745999999998</v>
      </c>
      <c r="Q104" s="51">
        <v>37.894945999999997</v>
      </c>
      <c r="R104" s="51">
        <v>33.593220000000002</v>
      </c>
      <c r="S104" s="51">
        <v>46.470675999999997</v>
      </c>
      <c r="T104">
        <f t="shared" si="1"/>
        <v>48.989552842137684</v>
      </c>
    </row>
    <row r="105" spans="1:20" x14ac:dyDescent="0.3">
      <c r="A105" s="13">
        <v>37288</v>
      </c>
      <c r="B105" s="51">
        <v>50.867750000000001</v>
      </c>
      <c r="C105" s="51">
        <v>55.595315999999997</v>
      </c>
      <c r="D105" s="51">
        <v>50.867750000000001</v>
      </c>
      <c r="E105" s="51">
        <v>55.595315999999997</v>
      </c>
      <c r="F105" s="51">
        <v>53.138680999999998</v>
      </c>
      <c r="G105" s="51">
        <v>42.448386999999997</v>
      </c>
      <c r="H105" s="51">
        <v>63.089812000000002</v>
      </c>
      <c r="I105" s="51">
        <v>57.666184999999999</v>
      </c>
      <c r="J105" s="51">
        <v>62.197386000000002</v>
      </c>
      <c r="K105" s="51">
        <v>41.879139000000002</v>
      </c>
      <c r="L105" s="51">
        <v>59.150218000000002</v>
      </c>
      <c r="M105" s="51">
        <v>38.177849000000002</v>
      </c>
      <c r="N105" s="51">
        <v>37.425547999999999</v>
      </c>
      <c r="O105" s="51">
        <v>35.330955000000003</v>
      </c>
      <c r="P105" s="51">
        <v>38.725982000000002</v>
      </c>
      <c r="Q105" s="51">
        <v>38.751475999999997</v>
      </c>
      <c r="R105" s="51">
        <v>34.740260999999997</v>
      </c>
      <c r="S105" s="51">
        <v>46.871124000000002</v>
      </c>
      <c r="T105">
        <f t="shared" si="1"/>
        <v>48.95805930022906</v>
      </c>
    </row>
    <row r="106" spans="1:20" x14ac:dyDescent="0.3">
      <c r="A106" s="14">
        <v>37316</v>
      </c>
      <c r="B106" s="51">
        <v>51.127948000000004</v>
      </c>
      <c r="C106" s="51">
        <v>55.821657999999999</v>
      </c>
      <c r="D106" s="51">
        <v>51.127948000000004</v>
      </c>
      <c r="E106" s="51">
        <v>55.821657999999999</v>
      </c>
      <c r="F106" s="51">
        <v>53.279411000000003</v>
      </c>
      <c r="G106" s="51">
        <v>42.693525999999999</v>
      </c>
      <c r="H106" s="51">
        <v>63.096801999999997</v>
      </c>
      <c r="I106" s="51">
        <v>57.993315000000003</v>
      </c>
      <c r="J106" s="51">
        <v>62.530389</v>
      </c>
      <c r="K106" s="51">
        <v>41.942636999999998</v>
      </c>
      <c r="L106" s="51">
        <v>59.556761000000002</v>
      </c>
      <c r="M106" s="51">
        <v>38.489415000000001</v>
      </c>
      <c r="N106" s="51">
        <v>37.454036000000002</v>
      </c>
      <c r="O106" s="51">
        <v>35.625618000000003</v>
      </c>
      <c r="P106" s="51">
        <v>38.584989999999998</v>
      </c>
      <c r="Q106" s="51">
        <v>39.288268000000002</v>
      </c>
      <c r="R106" s="51">
        <v>35.482565999999998</v>
      </c>
      <c r="S106" s="51">
        <v>47.082782000000002</v>
      </c>
      <c r="T106">
        <f t="shared" si="1"/>
        <v>49.208488877196814</v>
      </c>
    </row>
    <row r="107" spans="1:20" x14ac:dyDescent="0.3">
      <c r="A107" s="15">
        <v>37347</v>
      </c>
      <c r="B107" s="51">
        <v>51.407235</v>
      </c>
      <c r="C107" s="51">
        <v>56.020712000000003</v>
      </c>
      <c r="D107" s="51">
        <v>51.407235</v>
      </c>
      <c r="E107" s="51">
        <v>56.020712000000003</v>
      </c>
      <c r="F107" s="51">
        <v>53.391137999999998</v>
      </c>
      <c r="G107" s="51">
        <v>42.830931999999997</v>
      </c>
      <c r="H107" s="51">
        <v>63.171365999999999</v>
      </c>
      <c r="I107" s="51">
        <v>58.295707</v>
      </c>
      <c r="J107" s="51">
        <v>62.865571000000003</v>
      </c>
      <c r="K107" s="51">
        <v>41.950208000000003</v>
      </c>
      <c r="L107" s="51">
        <v>59.925252</v>
      </c>
      <c r="M107" s="51">
        <v>38.911678999999999</v>
      </c>
      <c r="N107" s="51">
        <v>38.023378999999998</v>
      </c>
      <c r="O107" s="51">
        <v>37.330677000000001</v>
      </c>
      <c r="P107" s="51">
        <v>38.430793000000001</v>
      </c>
      <c r="Q107" s="51">
        <v>39.593120999999996</v>
      </c>
      <c r="R107" s="51">
        <v>35.818161000000003</v>
      </c>
      <c r="S107" s="51">
        <v>47.347092000000004</v>
      </c>
      <c r="T107">
        <f t="shared" si="1"/>
        <v>49.477290809811933</v>
      </c>
    </row>
    <row r="108" spans="1:20" x14ac:dyDescent="0.3">
      <c r="A108" s="16">
        <v>37377</v>
      </c>
      <c r="B108" s="51">
        <v>51.511429</v>
      </c>
      <c r="C108" s="51">
        <v>56.124318000000002</v>
      </c>
      <c r="D108" s="51">
        <v>51.511429</v>
      </c>
      <c r="E108" s="51">
        <v>56.124318000000002</v>
      </c>
      <c r="F108" s="51">
        <v>53.424185000000001</v>
      </c>
      <c r="G108" s="51">
        <v>42.919331</v>
      </c>
      <c r="H108" s="51">
        <v>63.135814000000003</v>
      </c>
      <c r="I108" s="51">
        <v>58.483767</v>
      </c>
      <c r="J108" s="51">
        <v>63.171691000000003</v>
      </c>
      <c r="K108" s="51">
        <v>41.961703</v>
      </c>
      <c r="L108" s="51">
        <v>60.069428000000002</v>
      </c>
      <c r="M108" s="51">
        <v>39.010559000000001</v>
      </c>
      <c r="N108" s="51">
        <v>38.382764000000002</v>
      </c>
      <c r="O108" s="51">
        <v>38.722977</v>
      </c>
      <c r="P108" s="51">
        <v>38.132272</v>
      </c>
      <c r="Q108" s="51">
        <v>39.484476999999998</v>
      </c>
      <c r="R108" s="51">
        <v>35.513407999999998</v>
      </c>
      <c r="S108" s="51">
        <v>47.563243</v>
      </c>
      <c r="T108">
        <f t="shared" si="1"/>
        <v>49.577573130746671</v>
      </c>
    </row>
    <row r="109" spans="1:20" x14ac:dyDescent="0.3">
      <c r="A109" s="17">
        <v>37408</v>
      </c>
      <c r="B109" s="51">
        <v>51.762585999999999</v>
      </c>
      <c r="C109" s="51">
        <v>56.195290999999997</v>
      </c>
      <c r="D109" s="51">
        <v>51.762585999999999</v>
      </c>
      <c r="E109" s="51">
        <v>56.195290999999997</v>
      </c>
      <c r="F109" s="51">
        <v>53.391903999999997</v>
      </c>
      <c r="G109" s="51">
        <v>42.887700000000002</v>
      </c>
      <c r="H109" s="51">
        <v>63.104537000000001</v>
      </c>
      <c r="I109" s="51">
        <v>58.679676000000001</v>
      </c>
      <c r="J109" s="51">
        <v>63.479512999999997</v>
      </c>
      <c r="K109" s="51">
        <v>42.024481000000002</v>
      </c>
      <c r="L109" s="51">
        <v>60.213214000000001</v>
      </c>
      <c r="M109" s="51">
        <v>39.606912999999999</v>
      </c>
      <c r="N109" s="51">
        <v>39.426003999999999</v>
      </c>
      <c r="O109" s="51">
        <v>41.448352</v>
      </c>
      <c r="P109" s="51">
        <v>38.103684999999999</v>
      </c>
      <c r="Q109" s="51">
        <v>39.724549000000003</v>
      </c>
      <c r="R109" s="51">
        <v>35.838425000000001</v>
      </c>
      <c r="S109" s="51">
        <v>47.669584</v>
      </c>
      <c r="T109">
        <f t="shared" si="1"/>
        <v>49.819301127358827</v>
      </c>
    </row>
    <row r="110" spans="1:20" x14ac:dyDescent="0.3">
      <c r="A110" s="18">
        <v>37438</v>
      </c>
      <c r="B110" s="51">
        <v>51.911180999999999</v>
      </c>
      <c r="C110" s="51">
        <v>56.270828000000002</v>
      </c>
      <c r="D110" s="51">
        <v>51.911180999999999</v>
      </c>
      <c r="E110" s="51">
        <v>56.270828000000002</v>
      </c>
      <c r="F110" s="51">
        <v>53.346569000000002</v>
      </c>
      <c r="G110" s="51">
        <v>42.870387999999998</v>
      </c>
      <c r="H110" s="51">
        <v>63.027768999999999</v>
      </c>
      <c r="I110" s="51">
        <v>58.881911000000002</v>
      </c>
      <c r="J110" s="51">
        <v>63.748263999999999</v>
      </c>
      <c r="K110" s="51">
        <v>42.064056999999998</v>
      </c>
      <c r="L110" s="51">
        <v>60.415396000000001</v>
      </c>
      <c r="M110" s="51">
        <v>39.922885000000001</v>
      </c>
      <c r="N110" s="51">
        <v>40.309607</v>
      </c>
      <c r="O110" s="51">
        <v>43.576341999999997</v>
      </c>
      <c r="P110" s="51">
        <v>38.209985000000003</v>
      </c>
      <c r="Q110" s="51">
        <v>39.663773999999997</v>
      </c>
      <c r="R110" s="51">
        <v>35.710448999999997</v>
      </c>
      <c r="S110" s="51">
        <v>47.739919</v>
      </c>
      <c r="T110">
        <f t="shared" si="1"/>
        <v>49.962317534054961</v>
      </c>
    </row>
    <row r="111" spans="1:20" x14ac:dyDescent="0.3">
      <c r="A111" s="19">
        <v>37469</v>
      </c>
      <c r="B111" s="51">
        <v>52.108559999999997</v>
      </c>
      <c r="C111" s="51">
        <v>56.460413000000003</v>
      </c>
      <c r="D111" s="51">
        <v>52.108559999999997</v>
      </c>
      <c r="E111" s="51">
        <v>56.460413000000003</v>
      </c>
      <c r="F111" s="51">
        <v>53.440764999999999</v>
      </c>
      <c r="G111" s="51">
        <v>42.939050000000002</v>
      </c>
      <c r="H111" s="51">
        <v>63.145826</v>
      </c>
      <c r="I111" s="51">
        <v>59.163808000000003</v>
      </c>
      <c r="J111" s="51">
        <v>64.018251000000006</v>
      </c>
      <c r="K111" s="51">
        <v>42.606127999999998</v>
      </c>
      <c r="L111" s="51">
        <v>60.600898000000001</v>
      </c>
      <c r="M111" s="51">
        <v>40.139707000000001</v>
      </c>
      <c r="N111" s="51">
        <v>40.56691</v>
      </c>
      <c r="O111" s="51">
        <v>43.617896999999999</v>
      </c>
      <c r="P111" s="51">
        <v>38.599606000000001</v>
      </c>
      <c r="Q111" s="51">
        <v>39.855353999999998</v>
      </c>
      <c r="R111" s="51">
        <v>35.962271000000001</v>
      </c>
      <c r="S111" s="51">
        <v>47.813813000000003</v>
      </c>
      <c r="T111">
        <f t="shared" si="1"/>
        <v>50.152286478752139</v>
      </c>
    </row>
    <row r="112" spans="1:20" x14ac:dyDescent="0.3">
      <c r="A112" s="20">
        <v>37500</v>
      </c>
      <c r="B112" s="51">
        <v>52.421984000000002</v>
      </c>
      <c r="C112" s="51">
        <v>56.832216000000003</v>
      </c>
      <c r="D112" s="51">
        <v>52.421984000000002</v>
      </c>
      <c r="E112" s="51">
        <v>56.832216000000003</v>
      </c>
      <c r="F112" s="51">
        <v>53.480328999999998</v>
      </c>
      <c r="G112" s="51">
        <v>43.012151000000003</v>
      </c>
      <c r="H112" s="51">
        <v>63.152839</v>
      </c>
      <c r="I112" s="51">
        <v>59.858392000000002</v>
      </c>
      <c r="J112" s="51">
        <v>64.284450000000007</v>
      </c>
      <c r="K112" s="51">
        <v>45.704245999999998</v>
      </c>
      <c r="L112" s="51">
        <v>60.717089000000001</v>
      </c>
      <c r="M112" s="51">
        <v>40.294747999999998</v>
      </c>
      <c r="N112" s="51">
        <v>40.303713999999999</v>
      </c>
      <c r="O112" s="51">
        <v>43.019933000000002</v>
      </c>
      <c r="P112" s="51">
        <v>38.543162000000002</v>
      </c>
      <c r="Q112" s="51">
        <v>40.270041999999997</v>
      </c>
      <c r="R112" s="51">
        <v>36.499794000000001</v>
      </c>
      <c r="S112" s="51">
        <v>47.988698999999997</v>
      </c>
      <c r="T112">
        <f t="shared" si="1"/>
        <v>50.453943830966757</v>
      </c>
    </row>
    <row r="113" spans="1:20" x14ac:dyDescent="0.3">
      <c r="A113" s="21">
        <v>37530</v>
      </c>
      <c r="B113" s="51">
        <v>52.653036</v>
      </c>
      <c r="C113" s="51">
        <v>56.964748</v>
      </c>
      <c r="D113" s="51">
        <v>52.653036</v>
      </c>
      <c r="E113" s="51">
        <v>56.964748</v>
      </c>
      <c r="F113" s="51">
        <v>53.641193999999999</v>
      </c>
      <c r="G113" s="51">
        <v>43.265217999999997</v>
      </c>
      <c r="H113" s="51">
        <v>63.223821999999998</v>
      </c>
      <c r="I113" s="51">
        <v>59.962682999999998</v>
      </c>
      <c r="J113" s="51">
        <v>64.528672999999998</v>
      </c>
      <c r="K113" s="51">
        <v>45.705646999999999</v>
      </c>
      <c r="L113" s="51">
        <v>60.734648</v>
      </c>
      <c r="M113" s="51">
        <v>40.785635999999997</v>
      </c>
      <c r="N113" s="51">
        <v>40.336190000000002</v>
      </c>
      <c r="O113" s="51">
        <v>42.912267</v>
      </c>
      <c r="P113" s="51">
        <v>38.661879999999996</v>
      </c>
      <c r="Q113" s="51">
        <v>41.045364999999997</v>
      </c>
      <c r="R113" s="51">
        <v>37.641100999999999</v>
      </c>
      <c r="S113" s="51">
        <v>48.046424999999999</v>
      </c>
      <c r="T113">
        <f t="shared" si="1"/>
        <v>50.676321614875746</v>
      </c>
    </row>
    <row r="114" spans="1:20" x14ac:dyDescent="0.3">
      <c r="A114" s="22">
        <v>37561</v>
      </c>
      <c r="B114" s="51">
        <v>53.078876999999999</v>
      </c>
      <c r="C114" s="51">
        <v>57.074556999999999</v>
      </c>
      <c r="D114" s="51">
        <v>53.078876999999999</v>
      </c>
      <c r="E114" s="51">
        <v>57.074556999999999</v>
      </c>
      <c r="F114" s="51">
        <v>53.718074000000001</v>
      </c>
      <c r="G114" s="51">
        <v>43.398901000000002</v>
      </c>
      <c r="H114" s="51">
        <v>63.245491999999999</v>
      </c>
      <c r="I114" s="51">
        <v>60.104168000000001</v>
      </c>
      <c r="J114" s="51">
        <v>64.753666999999993</v>
      </c>
      <c r="K114" s="51">
        <v>45.705646999999999</v>
      </c>
      <c r="L114" s="51">
        <v>60.855198999999999</v>
      </c>
      <c r="M114" s="51">
        <v>42.043185999999999</v>
      </c>
      <c r="N114" s="51">
        <v>41.351762999999998</v>
      </c>
      <c r="O114" s="51">
        <v>45.745825000000004</v>
      </c>
      <c r="P114" s="51">
        <v>38.555565999999999</v>
      </c>
      <c r="Q114" s="51">
        <v>42.452582999999997</v>
      </c>
      <c r="R114" s="51">
        <v>39.721843</v>
      </c>
      <c r="S114" s="51">
        <v>48.132910000000003</v>
      </c>
      <c r="T114">
        <f t="shared" si="1"/>
        <v>51.086175577955871</v>
      </c>
    </row>
    <row r="115" spans="1:20" x14ac:dyDescent="0.3">
      <c r="A115" s="10">
        <v>37591</v>
      </c>
      <c r="B115" s="51">
        <v>53.309930000000001</v>
      </c>
      <c r="C115" s="51">
        <v>57.193334</v>
      </c>
      <c r="D115" s="51">
        <v>53.309930000000001</v>
      </c>
      <c r="E115" s="51">
        <v>57.193334</v>
      </c>
      <c r="F115" s="51">
        <v>53.776001000000001</v>
      </c>
      <c r="G115" s="51">
        <v>43.492719000000001</v>
      </c>
      <c r="H115" s="51">
        <v>63.268467000000001</v>
      </c>
      <c r="I115" s="51">
        <v>60.281841999999997</v>
      </c>
      <c r="J115" s="51">
        <v>64.933531000000002</v>
      </c>
      <c r="K115" s="51">
        <v>45.705646999999999</v>
      </c>
      <c r="L115" s="51">
        <v>61.099265000000003</v>
      </c>
      <c r="M115" s="51">
        <v>42.569786000000001</v>
      </c>
      <c r="N115" s="51">
        <v>42.810847000000003</v>
      </c>
      <c r="O115" s="51">
        <v>49.137124</v>
      </c>
      <c r="P115" s="51">
        <v>38.821446000000002</v>
      </c>
      <c r="Q115" s="51">
        <v>42.399872000000002</v>
      </c>
      <c r="R115" s="51">
        <v>39.586398000000003</v>
      </c>
      <c r="S115" s="51">
        <v>48.243245999999999</v>
      </c>
      <c r="T115">
        <f t="shared" si="1"/>
        <v>51.308554324322593</v>
      </c>
    </row>
    <row r="116" spans="1:20" x14ac:dyDescent="0.3">
      <c r="A116" s="12">
        <v>37622</v>
      </c>
      <c r="B116" s="51">
        <v>53.525441000000001</v>
      </c>
      <c r="C116" s="51">
        <v>57.447814000000001</v>
      </c>
      <c r="D116" s="51">
        <v>53.525441000000001</v>
      </c>
      <c r="E116" s="51">
        <v>57.447814000000001</v>
      </c>
      <c r="F116" s="51">
        <v>53.921717000000001</v>
      </c>
      <c r="G116" s="51">
        <v>43.793016000000001</v>
      </c>
      <c r="H116" s="51">
        <v>63.264411000000003</v>
      </c>
      <c r="I116" s="51">
        <v>60.641413</v>
      </c>
      <c r="J116" s="51">
        <v>65.255439999999993</v>
      </c>
      <c r="K116" s="51">
        <v>45.871814999999998</v>
      </c>
      <c r="L116" s="51">
        <v>61.565098999999996</v>
      </c>
      <c r="M116" s="51">
        <v>42.679965000000003</v>
      </c>
      <c r="N116" s="51">
        <v>42.108074999999999</v>
      </c>
      <c r="O116" s="51">
        <v>46.57358</v>
      </c>
      <c r="P116" s="51">
        <v>39.266232000000002</v>
      </c>
      <c r="Q116" s="51">
        <v>43.014831000000001</v>
      </c>
      <c r="R116" s="51">
        <v>40.317805</v>
      </c>
      <c r="S116" s="51">
        <v>48.632371999999997</v>
      </c>
      <c r="T116">
        <f t="shared" si="1"/>
        <v>51.515974552617564</v>
      </c>
    </row>
    <row r="117" spans="1:20" x14ac:dyDescent="0.3">
      <c r="A117" s="13">
        <v>37653</v>
      </c>
      <c r="B117" s="51">
        <v>53.674121999999997</v>
      </c>
      <c r="C117" s="51">
        <v>57.732888000000003</v>
      </c>
      <c r="D117" s="51">
        <v>53.674121999999997</v>
      </c>
      <c r="E117" s="51">
        <v>57.732888000000003</v>
      </c>
      <c r="F117" s="51">
        <v>54.156871000000002</v>
      </c>
      <c r="G117" s="51">
        <v>44.078508999999997</v>
      </c>
      <c r="H117" s="51">
        <v>63.449399</v>
      </c>
      <c r="I117" s="51">
        <v>60.973993</v>
      </c>
      <c r="J117" s="51">
        <v>65.621611000000001</v>
      </c>
      <c r="K117" s="51">
        <v>46.166015999999999</v>
      </c>
      <c r="L117" s="51">
        <v>61.878309999999999</v>
      </c>
      <c r="M117" s="51">
        <v>42.466161999999997</v>
      </c>
      <c r="N117" s="51">
        <v>41.276885</v>
      </c>
      <c r="O117" s="51">
        <v>43.439264999999999</v>
      </c>
      <c r="P117" s="51">
        <v>39.855319000000001</v>
      </c>
      <c r="Q117" s="51">
        <v>43.184519999999999</v>
      </c>
      <c r="R117" s="51">
        <v>40.475935999999997</v>
      </c>
      <c r="S117" s="51">
        <v>48.826034999999997</v>
      </c>
      <c r="T117">
        <f t="shared" si="1"/>
        <v>51.659073730678656</v>
      </c>
    </row>
    <row r="118" spans="1:20" x14ac:dyDescent="0.3">
      <c r="A118" s="14">
        <v>37681</v>
      </c>
      <c r="B118" s="51">
        <v>54.012929999999997</v>
      </c>
      <c r="C118" s="51">
        <v>57.967464</v>
      </c>
      <c r="D118" s="51">
        <v>54.012929999999997</v>
      </c>
      <c r="E118" s="51">
        <v>57.967464</v>
      </c>
      <c r="F118" s="51">
        <v>54.361370999999998</v>
      </c>
      <c r="G118" s="51">
        <v>44.328899999999997</v>
      </c>
      <c r="H118" s="51">
        <v>63.608238999999998</v>
      </c>
      <c r="I118" s="51">
        <v>61.236916000000001</v>
      </c>
      <c r="J118" s="51">
        <v>65.930075000000002</v>
      </c>
      <c r="K118" s="51">
        <v>46.239600000000003</v>
      </c>
      <c r="L118" s="51">
        <v>62.172030999999997</v>
      </c>
      <c r="M118" s="51">
        <v>43.078538000000002</v>
      </c>
      <c r="N118" s="51">
        <v>42.481355000000001</v>
      </c>
      <c r="O118" s="51">
        <v>45.920586</v>
      </c>
      <c r="P118" s="51">
        <v>40.270771000000003</v>
      </c>
      <c r="Q118" s="51">
        <v>43.428921000000003</v>
      </c>
      <c r="R118" s="51">
        <v>40.811107</v>
      </c>
      <c r="S118" s="51">
        <v>48.892811999999999</v>
      </c>
      <c r="T118">
        <f t="shared" si="1"/>
        <v>51.985162109964001</v>
      </c>
    </row>
    <row r="119" spans="1:20" x14ac:dyDescent="0.3">
      <c r="A119" s="15">
        <v>37712</v>
      </c>
      <c r="B119" s="51">
        <v>54.105144000000003</v>
      </c>
      <c r="C119" s="51">
        <v>58.163806999999998</v>
      </c>
      <c r="D119" s="51">
        <v>54.105144000000003</v>
      </c>
      <c r="E119" s="51">
        <v>58.163806999999998</v>
      </c>
      <c r="F119" s="51">
        <v>54.453983000000001</v>
      </c>
      <c r="G119" s="51">
        <v>44.462383000000003</v>
      </c>
      <c r="H119" s="51">
        <v>63.660851000000001</v>
      </c>
      <c r="I119" s="51">
        <v>61.533689000000003</v>
      </c>
      <c r="J119" s="51">
        <v>66.150008999999997</v>
      </c>
      <c r="K119" s="51">
        <v>46.310820999999997</v>
      </c>
      <c r="L119" s="51">
        <v>62.624029999999998</v>
      </c>
      <c r="M119" s="51">
        <v>42.894126</v>
      </c>
      <c r="N119" s="51">
        <v>42.107761000000004</v>
      </c>
      <c r="O119" s="51">
        <v>44.415368999999998</v>
      </c>
      <c r="P119" s="51">
        <v>40.594943999999998</v>
      </c>
      <c r="Q119" s="51">
        <v>43.362076000000002</v>
      </c>
      <c r="R119" s="51">
        <v>40.660786999999999</v>
      </c>
      <c r="S119" s="51">
        <v>48.990381999999997</v>
      </c>
      <c r="T119">
        <f t="shared" si="1"/>
        <v>52.073914187268606</v>
      </c>
    </row>
    <row r="120" spans="1:20" x14ac:dyDescent="0.3">
      <c r="A120" s="16">
        <v>37742</v>
      </c>
      <c r="B120" s="51">
        <v>53.93056</v>
      </c>
      <c r="C120" s="51">
        <v>58.318103000000001</v>
      </c>
      <c r="D120" s="51">
        <v>53.93056</v>
      </c>
      <c r="E120" s="51">
        <v>58.318103000000001</v>
      </c>
      <c r="F120" s="51">
        <v>54.566383999999999</v>
      </c>
      <c r="G120" s="51">
        <v>44.589542000000002</v>
      </c>
      <c r="H120" s="51">
        <v>63.758222000000004</v>
      </c>
      <c r="I120" s="51">
        <v>61.72822</v>
      </c>
      <c r="J120" s="51">
        <v>66.358075999999997</v>
      </c>
      <c r="K120" s="51">
        <v>46.329177999999999</v>
      </c>
      <c r="L120" s="51">
        <v>62.873896999999999</v>
      </c>
      <c r="M120" s="51">
        <v>41.850448</v>
      </c>
      <c r="N120" s="51">
        <v>41.904904000000002</v>
      </c>
      <c r="O120" s="51">
        <v>44.240155999999999</v>
      </c>
      <c r="P120" s="51">
        <v>40.375503000000002</v>
      </c>
      <c r="Q120" s="51">
        <v>41.796754999999997</v>
      </c>
      <c r="R120" s="51">
        <v>38.252130000000001</v>
      </c>
      <c r="S120" s="51">
        <v>49.080112999999997</v>
      </c>
      <c r="T120">
        <f t="shared" si="1"/>
        <v>51.905884466573838</v>
      </c>
    </row>
    <row r="121" spans="1:20" x14ac:dyDescent="0.3">
      <c r="A121" s="17">
        <v>37773</v>
      </c>
      <c r="B121" s="51">
        <v>53.975112000000003</v>
      </c>
      <c r="C121" s="51">
        <v>58.381587000000003</v>
      </c>
      <c r="D121" s="51">
        <v>53.975112000000003</v>
      </c>
      <c r="E121" s="51">
        <v>58.381587000000003</v>
      </c>
      <c r="F121" s="51">
        <v>54.545588000000002</v>
      </c>
      <c r="G121" s="51">
        <v>44.632347000000003</v>
      </c>
      <c r="H121" s="51">
        <v>63.676403000000001</v>
      </c>
      <c r="I121" s="51">
        <v>61.873717999999997</v>
      </c>
      <c r="J121" s="51">
        <v>66.566784999999996</v>
      </c>
      <c r="K121" s="51">
        <v>46.359077999999997</v>
      </c>
      <c r="L121" s="51">
        <v>63.006433999999999</v>
      </c>
      <c r="M121" s="51">
        <v>41.845188</v>
      </c>
      <c r="N121" s="51">
        <v>41.828553999999997</v>
      </c>
      <c r="O121" s="51">
        <v>44.137241000000003</v>
      </c>
      <c r="P121" s="51">
        <v>40.31568</v>
      </c>
      <c r="Q121" s="51">
        <v>41.835642</v>
      </c>
      <c r="R121" s="51">
        <v>38.295327</v>
      </c>
      <c r="S121" s="51">
        <v>49.110753000000003</v>
      </c>
      <c r="T121">
        <f t="shared" si="1"/>
        <v>51.948763883452784</v>
      </c>
    </row>
    <row r="122" spans="1:20" x14ac:dyDescent="0.3">
      <c r="A122" s="18">
        <v>37803</v>
      </c>
      <c r="B122" s="51">
        <v>54.053339000000001</v>
      </c>
      <c r="C122" s="51">
        <v>58.460811</v>
      </c>
      <c r="D122" s="51">
        <v>54.053339000000001</v>
      </c>
      <c r="E122" s="51">
        <v>58.460811</v>
      </c>
      <c r="F122" s="51">
        <v>54.490777999999999</v>
      </c>
      <c r="G122" s="51">
        <v>44.627780999999999</v>
      </c>
      <c r="H122" s="51">
        <v>63.57367</v>
      </c>
      <c r="I122" s="51">
        <v>62.083466999999999</v>
      </c>
      <c r="J122" s="51">
        <v>66.720330000000004</v>
      </c>
      <c r="K122" s="51">
        <v>46.414884999999998</v>
      </c>
      <c r="L122" s="51">
        <v>63.325426999999998</v>
      </c>
      <c r="M122" s="51">
        <v>41.919930000000001</v>
      </c>
      <c r="N122" s="51">
        <v>42.006396000000002</v>
      </c>
      <c r="O122" s="51">
        <v>45.175314</v>
      </c>
      <c r="P122" s="51">
        <v>39.963327999999997</v>
      </c>
      <c r="Q122" s="51">
        <v>41.846325999999998</v>
      </c>
      <c r="R122" s="51">
        <v>38.281753999999999</v>
      </c>
      <c r="S122" s="51">
        <v>49.169418</v>
      </c>
      <c r="T122">
        <f t="shared" si="1"/>
        <v>52.024054064459008</v>
      </c>
    </row>
    <row r="123" spans="1:20" x14ac:dyDescent="0.3">
      <c r="A123" s="19">
        <v>37834</v>
      </c>
      <c r="B123" s="51">
        <v>54.215490000000003</v>
      </c>
      <c r="C123" s="51">
        <v>58.670136999999997</v>
      </c>
      <c r="D123" s="51">
        <v>54.215490000000003</v>
      </c>
      <c r="E123" s="51">
        <v>58.670136999999997</v>
      </c>
      <c r="F123" s="51">
        <v>54.604157999999998</v>
      </c>
      <c r="G123" s="51">
        <v>44.687123</v>
      </c>
      <c r="H123" s="51">
        <v>63.738187000000003</v>
      </c>
      <c r="I123" s="51">
        <v>62.385565</v>
      </c>
      <c r="J123" s="51">
        <v>66.930638999999999</v>
      </c>
      <c r="K123" s="51">
        <v>47.411867000000001</v>
      </c>
      <c r="L123" s="51">
        <v>63.430053999999998</v>
      </c>
      <c r="M123" s="51">
        <v>41.954832000000003</v>
      </c>
      <c r="N123" s="51">
        <v>41.808259999999997</v>
      </c>
      <c r="O123" s="51">
        <v>44.454630999999999</v>
      </c>
      <c r="P123" s="51">
        <v>40.087452999999996</v>
      </c>
      <c r="Q123" s="51">
        <v>42.025925000000001</v>
      </c>
      <c r="R123" s="51">
        <v>38.515436999999999</v>
      </c>
      <c r="S123" s="51">
        <v>49.243409</v>
      </c>
      <c r="T123">
        <f t="shared" si="1"/>
        <v>52.180117548171012</v>
      </c>
    </row>
    <row r="124" spans="1:20" x14ac:dyDescent="0.3">
      <c r="A124" s="20">
        <v>37865</v>
      </c>
      <c r="B124" s="51">
        <v>54.538238</v>
      </c>
      <c r="C124" s="51">
        <v>58.951360000000001</v>
      </c>
      <c r="D124" s="51">
        <v>54.538238</v>
      </c>
      <c r="E124" s="51">
        <v>58.951360000000001</v>
      </c>
      <c r="F124" s="51">
        <v>54.689704999999996</v>
      </c>
      <c r="G124" s="51">
        <v>44.753627000000002</v>
      </c>
      <c r="H124" s="51">
        <v>63.841417999999997</v>
      </c>
      <c r="I124" s="51">
        <v>62.856622999999999</v>
      </c>
      <c r="J124" s="51">
        <v>67.132316000000003</v>
      </c>
      <c r="K124" s="51">
        <v>49.619053999999998</v>
      </c>
      <c r="L124" s="51">
        <v>63.447571000000003</v>
      </c>
      <c r="M124" s="51">
        <v>42.384487999999997</v>
      </c>
      <c r="N124" s="51">
        <v>42.509354999999999</v>
      </c>
      <c r="O124" s="51">
        <v>45.756444000000002</v>
      </c>
      <c r="P124" s="51">
        <v>40.417048999999999</v>
      </c>
      <c r="Q124" s="51">
        <v>42.286816999999999</v>
      </c>
      <c r="R124" s="51">
        <v>38.862248000000001</v>
      </c>
      <c r="S124" s="51">
        <v>49.336371999999997</v>
      </c>
      <c r="T124">
        <f t="shared" si="1"/>
        <v>52.490748856279396</v>
      </c>
    </row>
    <row r="125" spans="1:20" x14ac:dyDescent="0.3">
      <c r="A125" s="21">
        <v>37895</v>
      </c>
      <c r="B125" s="51">
        <v>54.738207000000003</v>
      </c>
      <c r="C125" s="51">
        <v>59.077888999999999</v>
      </c>
      <c r="D125" s="51">
        <v>54.738207000000003</v>
      </c>
      <c r="E125" s="51">
        <v>59.077888999999999</v>
      </c>
      <c r="F125" s="51">
        <v>54.822814999999999</v>
      </c>
      <c r="G125" s="51">
        <v>44.955055999999999</v>
      </c>
      <c r="H125" s="51">
        <v>63.907823</v>
      </c>
      <c r="I125" s="51">
        <v>62.976177999999997</v>
      </c>
      <c r="J125" s="51">
        <v>67.335269999999994</v>
      </c>
      <c r="K125" s="51">
        <v>49.616084999999998</v>
      </c>
      <c r="L125" s="51">
        <v>63.539034000000001</v>
      </c>
      <c r="M125" s="51">
        <v>42.777760000000001</v>
      </c>
      <c r="N125" s="51">
        <v>42.919054000000003</v>
      </c>
      <c r="O125" s="51">
        <v>46.224995</v>
      </c>
      <c r="P125" s="51">
        <v>40.789610000000003</v>
      </c>
      <c r="Q125" s="51">
        <v>42.669701000000003</v>
      </c>
      <c r="R125" s="51">
        <v>39.404927999999998</v>
      </c>
      <c r="S125" s="51">
        <v>49.406238999999999</v>
      </c>
      <c r="T125">
        <f t="shared" si="1"/>
        <v>52.683210566502623</v>
      </c>
    </row>
    <row r="126" spans="1:20" x14ac:dyDescent="0.3">
      <c r="A126" s="22">
        <v>37926</v>
      </c>
      <c r="B126" s="51">
        <v>55.192542000000003</v>
      </c>
      <c r="C126" s="51">
        <v>59.2331</v>
      </c>
      <c r="D126" s="51">
        <v>55.192542000000003</v>
      </c>
      <c r="E126" s="51">
        <v>59.2331</v>
      </c>
      <c r="F126" s="51">
        <v>55.017363000000003</v>
      </c>
      <c r="G126" s="51">
        <v>45.236015000000002</v>
      </c>
      <c r="H126" s="51">
        <v>64.017810999999995</v>
      </c>
      <c r="I126" s="51">
        <v>63.092306999999998</v>
      </c>
      <c r="J126" s="51">
        <v>67.480475999999996</v>
      </c>
      <c r="K126" s="51">
        <v>49.6325</v>
      </c>
      <c r="L126" s="51">
        <v>63.667074999999997</v>
      </c>
      <c r="M126" s="51">
        <v>44.020212999999998</v>
      </c>
      <c r="N126" s="51">
        <v>43.472109000000003</v>
      </c>
      <c r="O126" s="51">
        <v>46.634863000000003</v>
      </c>
      <c r="P126" s="51">
        <v>41.429650000000002</v>
      </c>
      <c r="Q126" s="51">
        <v>44.339671000000003</v>
      </c>
      <c r="R126" s="51">
        <v>41.870144000000003</v>
      </c>
      <c r="S126" s="51">
        <v>49.516843999999999</v>
      </c>
      <c r="T126">
        <f t="shared" si="1"/>
        <v>53.120488800200192</v>
      </c>
    </row>
    <row r="127" spans="1:20" x14ac:dyDescent="0.3">
      <c r="A127" s="10">
        <v>37956</v>
      </c>
      <c r="B127" s="51">
        <v>55.429811000000001</v>
      </c>
      <c r="C127" s="51">
        <v>59.404460999999998</v>
      </c>
      <c r="D127" s="51">
        <v>55.429811000000001</v>
      </c>
      <c r="E127" s="51">
        <v>59.404460999999998</v>
      </c>
      <c r="F127" s="51">
        <v>55.180664999999998</v>
      </c>
      <c r="G127" s="51">
        <v>45.535415999999998</v>
      </c>
      <c r="H127" s="51">
        <v>64.048986999999997</v>
      </c>
      <c r="I127" s="51">
        <v>63.270792999999998</v>
      </c>
      <c r="J127" s="51">
        <v>67.611435999999998</v>
      </c>
      <c r="K127" s="51">
        <v>49.633049</v>
      </c>
      <c r="L127" s="51">
        <v>63.956924000000001</v>
      </c>
      <c r="M127" s="51">
        <v>44.430193000000003</v>
      </c>
      <c r="N127" s="51">
        <v>44.373964999999998</v>
      </c>
      <c r="O127" s="51">
        <v>47.975349000000001</v>
      </c>
      <c r="P127" s="51">
        <v>42.059396</v>
      </c>
      <c r="Q127" s="51">
        <v>44.444007999999997</v>
      </c>
      <c r="R127" s="51">
        <v>42.006996999999998</v>
      </c>
      <c r="S127" s="51">
        <v>49.557665999999998</v>
      </c>
      <c r="T127">
        <f t="shared" si="1"/>
        <v>53.348850183829427</v>
      </c>
    </row>
    <row r="128" spans="1:20" x14ac:dyDescent="0.3">
      <c r="A128" s="12">
        <v>37987</v>
      </c>
      <c r="B128" s="51">
        <v>55.774317000000003</v>
      </c>
      <c r="C128" s="51">
        <v>59.633096999999999</v>
      </c>
      <c r="D128" s="51">
        <v>55.774317000000003</v>
      </c>
      <c r="E128" s="51">
        <v>59.633096999999999</v>
      </c>
      <c r="F128" s="51">
        <v>55.412067999999998</v>
      </c>
      <c r="G128" s="51">
        <v>45.964509</v>
      </c>
      <c r="H128" s="51">
        <v>64.088517999999993</v>
      </c>
      <c r="I128" s="51">
        <v>63.495735000000003</v>
      </c>
      <c r="J128" s="51">
        <v>67.837389999999999</v>
      </c>
      <c r="K128" s="51">
        <v>49.757649000000001</v>
      </c>
      <c r="L128" s="51">
        <v>64.217948000000007</v>
      </c>
      <c r="M128" s="51">
        <v>45.077064999999997</v>
      </c>
      <c r="N128" s="51">
        <v>45.097892000000002</v>
      </c>
      <c r="O128" s="51">
        <v>47.500596000000002</v>
      </c>
      <c r="P128" s="51">
        <v>43.520003000000003</v>
      </c>
      <c r="Q128" s="51">
        <v>45.042721999999998</v>
      </c>
      <c r="R128" s="51">
        <v>42.221153000000001</v>
      </c>
      <c r="S128" s="51">
        <v>50.91995</v>
      </c>
      <c r="T128">
        <f t="shared" si="1"/>
        <v>53.680422647272074</v>
      </c>
    </row>
    <row r="129" spans="1:20" x14ac:dyDescent="0.3">
      <c r="A129" s="13">
        <v>38018</v>
      </c>
      <c r="B129" s="51">
        <v>56.107945000000001</v>
      </c>
      <c r="C129" s="51">
        <v>59.901848999999999</v>
      </c>
      <c r="D129" s="51">
        <v>56.107945000000001</v>
      </c>
      <c r="E129" s="51">
        <v>59.901848999999999</v>
      </c>
      <c r="F129" s="51">
        <v>55.692113999999997</v>
      </c>
      <c r="G129" s="51">
        <v>46.347304000000001</v>
      </c>
      <c r="H129" s="51">
        <v>64.267650000000003</v>
      </c>
      <c r="I129" s="51">
        <v>63.752294999999997</v>
      </c>
      <c r="J129" s="51">
        <v>68.149477000000005</v>
      </c>
      <c r="K129" s="51">
        <v>49.962856000000002</v>
      </c>
      <c r="L129" s="51">
        <v>64.441485</v>
      </c>
      <c r="M129" s="51">
        <v>45.579886999999999</v>
      </c>
      <c r="N129" s="51">
        <v>45.519070999999997</v>
      </c>
      <c r="O129" s="51">
        <v>47.062497999999998</v>
      </c>
      <c r="P129" s="51">
        <v>44.469484999999999</v>
      </c>
      <c r="Q129" s="51">
        <v>45.596004999999998</v>
      </c>
      <c r="R129" s="51">
        <v>42.577154</v>
      </c>
      <c r="S129" s="51">
        <v>51.866616</v>
      </c>
      <c r="T129">
        <f t="shared" si="1"/>
        <v>54.001525495505319</v>
      </c>
    </row>
    <row r="130" spans="1:20" x14ac:dyDescent="0.3">
      <c r="A130" s="14">
        <v>38047</v>
      </c>
      <c r="B130" s="51">
        <v>56.298071</v>
      </c>
      <c r="C130" s="51">
        <v>60.121521000000001</v>
      </c>
      <c r="D130" s="51">
        <v>56.298071</v>
      </c>
      <c r="E130" s="51">
        <v>60.121521000000001</v>
      </c>
      <c r="F130" s="51">
        <v>55.871099000000001</v>
      </c>
      <c r="G130" s="51">
        <v>46.598118999999997</v>
      </c>
      <c r="H130" s="51">
        <v>64.376215999999999</v>
      </c>
      <c r="I130" s="51">
        <v>64.010739999999998</v>
      </c>
      <c r="J130" s="51">
        <v>68.564679999999996</v>
      </c>
      <c r="K130" s="51">
        <v>50.030650000000001</v>
      </c>
      <c r="L130" s="51">
        <v>64.630920000000003</v>
      </c>
      <c r="M130" s="51">
        <v>45.690848000000003</v>
      </c>
      <c r="N130" s="51">
        <v>45.224871</v>
      </c>
      <c r="O130" s="51">
        <v>44.932518000000002</v>
      </c>
      <c r="P130" s="51">
        <v>45.306562</v>
      </c>
      <c r="Q130" s="51">
        <v>45.958513000000004</v>
      </c>
      <c r="R130" s="51">
        <v>42.916155000000003</v>
      </c>
      <c r="S130" s="51">
        <v>52.278002999999998</v>
      </c>
      <c r="T130">
        <f t="shared" si="1"/>
        <v>54.184513734271839</v>
      </c>
    </row>
    <row r="131" spans="1:20" x14ac:dyDescent="0.3">
      <c r="A131" s="15">
        <v>38078</v>
      </c>
      <c r="B131" s="51">
        <v>56.383032</v>
      </c>
      <c r="C131" s="51">
        <v>60.319549000000002</v>
      </c>
      <c r="D131" s="51">
        <v>56.383032</v>
      </c>
      <c r="E131" s="51">
        <v>60.319549000000002</v>
      </c>
      <c r="F131" s="51">
        <v>55.998570999999998</v>
      </c>
      <c r="G131" s="51">
        <v>46.796605999999997</v>
      </c>
      <c r="H131" s="51">
        <v>64.434432000000001</v>
      </c>
      <c r="I131" s="51">
        <v>64.276797999999999</v>
      </c>
      <c r="J131" s="51">
        <v>68.917458999999994</v>
      </c>
      <c r="K131" s="51">
        <v>50.134746</v>
      </c>
      <c r="L131" s="51">
        <v>64.879673999999994</v>
      </c>
      <c r="M131" s="51">
        <v>45.474443999999998</v>
      </c>
      <c r="N131" s="51">
        <v>44.365127000000001</v>
      </c>
      <c r="O131" s="51">
        <v>43.237949</v>
      </c>
      <c r="P131" s="51">
        <v>44.962846999999996</v>
      </c>
      <c r="Q131" s="51">
        <v>46.141717999999997</v>
      </c>
      <c r="R131" s="51">
        <v>42.839888999999999</v>
      </c>
      <c r="S131" s="51">
        <v>52.974913000000001</v>
      </c>
      <c r="T131">
        <f t="shared" si="1"/>
        <v>54.266285105645778</v>
      </c>
    </row>
    <row r="132" spans="1:20" x14ac:dyDescent="0.3">
      <c r="A132" s="16">
        <v>38108</v>
      </c>
      <c r="B132" s="51">
        <v>56.241602999999998</v>
      </c>
      <c r="C132" s="51">
        <v>60.458742999999998</v>
      </c>
      <c r="D132" s="51">
        <v>56.241602999999998</v>
      </c>
      <c r="E132" s="51">
        <v>60.458742999999998</v>
      </c>
      <c r="F132" s="51">
        <v>56.153230000000001</v>
      </c>
      <c r="G132" s="51">
        <v>47.012369</v>
      </c>
      <c r="H132" s="51">
        <v>64.529167999999999</v>
      </c>
      <c r="I132" s="51">
        <v>64.400288000000003</v>
      </c>
      <c r="J132" s="51">
        <v>69.158558999999997</v>
      </c>
      <c r="K132" s="51">
        <v>50.205468000000003</v>
      </c>
      <c r="L132" s="51">
        <v>64.916392999999999</v>
      </c>
      <c r="M132" s="51">
        <v>44.592599</v>
      </c>
      <c r="N132" s="51">
        <v>43.964593999999998</v>
      </c>
      <c r="O132" s="51">
        <v>42.839559000000001</v>
      </c>
      <c r="P132" s="51">
        <v>44.561866000000002</v>
      </c>
      <c r="Q132" s="51">
        <v>44.961402</v>
      </c>
      <c r="R132" s="51">
        <v>41.009551000000002</v>
      </c>
      <c r="S132" s="51">
        <v>53.070447000000001</v>
      </c>
      <c r="T132">
        <f t="shared" si="1"/>
        <v>54.130165671057611</v>
      </c>
    </row>
    <row r="133" spans="1:20" x14ac:dyDescent="0.3">
      <c r="A133" s="17">
        <v>38139</v>
      </c>
      <c r="B133" s="51">
        <v>56.331744999999998</v>
      </c>
      <c r="C133" s="51">
        <v>60.619554000000001</v>
      </c>
      <c r="D133" s="51">
        <v>56.331744999999998</v>
      </c>
      <c r="E133" s="51">
        <v>60.619554000000001</v>
      </c>
      <c r="F133" s="51">
        <v>56.321254000000003</v>
      </c>
      <c r="G133" s="51">
        <v>47.234104000000002</v>
      </c>
      <c r="H133" s="51">
        <v>64.644281000000007</v>
      </c>
      <c r="I133" s="51">
        <v>64.553359999999998</v>
      </c>
      <c r="J133" s="51">
        <v>69.318031000000005</v>
      </c>
      <c r="K133" s="51">
        <v>50.274833000000001</v>
      </c>
      <c r="L133" s="51">
        <v>65.094999999999999</v>
      </c>
      <c r="M133" s="51">
        <v>44.495069999999998</v>
      </c>
      <c r="N133" s="51">
        <v>43.184237000000003</v>
      </c>
      <c r="O133" s="51">
        <v>40.781269999999999</v>
      </c>
      <c r="P133" s="51">
        <v>44.570270000000001</v>
      </c>
      <c r="Q133" s="51">
        <v>45.287947000000003</v>
      </c>
      <c r="R133" s="51">
        <v>41.493825000000001</v>
      </c>
      <c r="S133" s="51">
        <v>53.087677999999997</v>
      </c>
      <c r="T133">
        <f t="shared" si="1"/>
        <v>54.216923535941383</v>
      </c>
    </row>
    <row r="134" spans="1:20" x14ac:dyDescent="0.3">
      <c r="A134" s="18">
        <v>38169</v>
      </c>
      <c r="B134" s="51">
        <v>56.479390000000002</v>
      </c>
      <c r="C134" s="51">
        <v>60.725136999999997</v>
      </c>
      <c r="D134" s="51">
        <v>56.479390000000002</v>
      </c>
      <c r="E134" s="51">
        <v>60.725136999999997</v>
      </c>
      <c r="F134" s="51">
        <v>56.410809</v>
      </c>
      <c r="G134" s="51">
        <v>47.409787000000001</v>
      </c>
      <c r="H134" s="51">
        <v>64.650326000000007</v>
      </c>
      <c r="I134" s="51">
        <v>64.674133999999995</v>
      </c>
      <c r="J134" s="51">
        <v>69.469667999999999</v>
      </c>
      <c r="K134" s="51">
        <v>50.406035000000003</v>
      </c>
      <c r="L134" s="51">
        <v>65.182203000000001</v>
      </c>
      <c r="M134" s="51">
        <v>44.753397</v>
      </c>
      <c r="N134" s="51">
        <v>43.462325999999997</v>
      </c>
      <c r="O134" s="51">
        <v>41.211202</v>
      </c>
      <c r="P134" s="51">
        <v>44.754235999999999</v>
      </c>
      <c r="Q134" s="51">
        <v>45.533880000000003</v>
      </c>
      <c r="R134" s="51">
        <v>41.792476000000001</v>
      </c>
      <c r="S134" s="51">
        <v>53.231149000000002</v>
      </c>
      <c r="T134">
        <f t="shared" si="1"/>
        <v>54.359025607792063</v>
      </c>
    </row>
    <row r="135" spans="1:20" x14ac:dyDescent="0.3">
      <c r="A135" s="19">
        <v>38200</v>
      </c>
      <c r="B135" s="51">
        <v>56.828040999999999</v>
      </c>
      <c r="C135" s="51">
        <v>60.893895999999998</v>
      </c>
      <c r="D135" s="51">
        <v>56.828040999999999</v>
      </c>
      <c r="E135" s="51">
        <v>60.893895999999998</v>
      </c>
      <c r="F135" s="51">
        <v>56.584144999999999</v>
      </c>
      <c r="G135" s="51">
        <v>47.619903999999998</v>
      </c>
      <c r="H135" s="51">
        <v>64.786996000000002</v>
      </c>
      <c r="I135" s="51">
        <v>64.837692000000004</v>
      </c>
      <c r="J135" s="51">
        <v>69.589982000000006</v>
      </c>
      <c r="K135" s="51">
        <v>50.962332000000004</v>
      </c>
      <c r="L135" s="51">
        <v>65.226451999999995</v>
      </c>
      <c r="M135" s="51">
        <v>45.573664000000001</v>
      </c>
      <c r="N135" s="51">
        <v>45.145113000000002</v>
      </c>
      <c r="O135" s="51">
        <v>43.796708000000002</v>
      </c>
      <c r="P135" s="51">
        <v>45.877388000000003</v>
      </c>
      <c r="Q135" s="51">
        <v>45.818143999999997</v>
      </c>
      <c r="R135" s="51">
        <v>42.185400000000001</v>
      </c>
      <c r="S135" s="51">
        <v>53.302726</v>
      </c>
      <c r="T135">
        <f t="shared" si="1"/>
        <v>54.694587458534116</v>
      </c>
    </row>
    <row r="136" spans="1:20" x14ac:dyDescent="0.3">
      <c r="A136" s="20">
        <v>38231</v>
      </c>
      <c r="B136" s="51">
        <v>57.297916999999998</v>
      </c>
      <c r="C136" s="51">
        <v>61.242452999999998</v>
      </c>
      <c r="D136" s="51">
        <v>57.297916999999998</v>
      </c>
      <c r="E136" s="51">
        <v>61.242452999999998</v>
      </c>
      <c r="F136" s="51">
        <v>56.780833999999999</v>
      </c>
      <c r="G136" s="51">
        <v>47.877851999999997</v>
      </c>
      <c r="H136" s="51">
        <v>64.923300999999995</v>
      </c>
      <c r="I136" s="51">
        <v>65.333017999999996</v>
      </c>
      <c r="J136" s="51">
        <v>69.770345000000006</v>
      </c>
      <c r="K136" s="51">
        <v>53.345371999999998</v>
      </c>
      <c r="L136" s="51">
        <v>65.248769999999993</v>
      </c>
      <c r="M136" s="51">
        <v>46.360756000000002</v>
      </c>
      <c r="N136" s="51">
        <v>46.757254000000003</v>
      </c>
      <c r="O136" s="51">
        <v>47.605581999999998</v>
      </c>
      <c r="P136" s="51">
        <v>46.133079000000002</v>
      </c>
      <c r="Q136" s="51">
        <v>46.092516000000003</v>
      </c>
      <c r="R136" s="51">
        <v>42.570304</v>
      </c>
      <c r="S136" s="51">
        <v>53.360647999999998</v>
      </c>
      <c r="T136">
        <f t="shared" si="1"/>
        <v>55.146823247845695</v>
      </c>
    </row>
    <row r="137" spans="1:20" x14ac:dyDescent="0.3">
      <c r="A137" s="21">
        <v>38261</v>
      </c>
      <c r="B137" s="51">
        <v>57.694747</v>
      </c>
      <c r="C137" s="51">
        <v>61.418346999999997</v>
      </c>
      <c r="D137" s="51">
        <v>57.694747</v>
      </c>
      <c r="E137" s="51">
        <v>61.418346999999997</v>
      </c>
      <c r="F137" s="51">
        <v>57.020733</v>
      </c>
      <c r="G137" s="51">
        <v>48.215066999999998</v>
      </c>
      <c r="H137" s="51">
        <v>65.067811000000006</v>
      </c>
      <c r="I137" s="51">
        <v>65.445655000000002</v>
      </c>
      <c r="J137" s="51">
        <v>69.875</v>
      </c>
      <c r="K137" s="51">
        <v>53.345863000000001</v>
      </c>
      <c r="L137" s="51">
        <v>65.411760000000001</v>
      </c>
      <c r="M137" s="51">
        <v>47.338357000000002</v>
      </c>
      <c r="N137" s="51">
        <v>48.464467999999997</v>
      </c>
      <c r="O137" s="51">
        <v>51.843505</v>
      </c>
      <c r="P137" s="51">
        <v>46.277943</v>
      </c>
      <c r="Q137" s="51">
        <v>46.616573000000002</v>
      </c>
      <c r="R137" s="51">
        <v>43.309224999999998</v>
      </c>
      <c r="S137" s="51">
        <v>53.463878999999999</v>
      </c>
      <c r="T137">
        <f t="shared" si="1"/>
        <v>55.528755349660891</v>
      </c>
    </row>
    <row r="138" spans="1:20" x14ac:dyDescent="0.3">
      <c r="A138" s="22">
        <v>38292</v>
      </c>
      <c r="B138" s="51">
        <v>58.186898999999997</v>
      </c>
      <c r="C138" s="51">
        <v>61.564211999999998</v>
      </c>
      <c r="D138" s="51">
        <v>58.186898999999997</v>
      </c>
      <c r="E138" s="51">
        <v>61.564211999999998</v>
      </c>
      <c r="F138" s="51">
        <v>57.173065000000001</v>
      </c>
      <c r="G138" s="51">
        <v>48.420616000000003</v>
      </c>
      <c r="H138" s="51">
        <v>65.167824999999993</v>
      </c>
      <c r="I138" s="51">
        <v>65.584574000000003</v>
      </c>
      <c r="J138" s="51">
        <v>70.004448999999994</v>
      </c>
      <c r="K138" s="51">
        <v>53.348275999999998</v>
      </c>
      <c r="L138" s="51">
        <v>65.611722</v>
      </c>
      <c r="M138" s="51">
        <v>48.743963999999998</v>
      </c>
      <c r="N138" s="51">
        <v>49.303390999999998</v>
      </c>
      <c r="O138" s="51">
        <v>53.520135000000003</v>
      </c>
      <c r="P138" s="51">
        <v>46.599106999999997</v>
      </c>
      <c r="Q138" s="51">
        <v>48.373415999999999</v>
      </c>
      <c r="R138" s="51">
        <v>45.915909999999997</v>
      </c>
      <c r="S138" s="51">
        <v>53.554115000000003</v>
      </c>
      <c r="T138">
        <f t="shared" si="1"/>
        <v>56.002430847411944</v>
      </c>
    </row>
    <row r="139" spans="1:20" x14ac:dyDescent="0.3">
      <c r="A139" s="10">
        <v>38322</v>
      </c>
      <c r="B139" s="51">
        <v>58.307088</v>
      </c>
      <c r="C139" s="51">
        <v>61.735928999999999</v>
      </c>
      <c r="D139" s="51">
        <v>58.307088</v>
      </c>
      <c r="E139" s="51">
        <v>61.735928999999999</v>
      </c>
      <c r="F139" s="51">
        <v>57.320776000000002</v>
      </c>
      <c r="G139" s="51">
        <v>48.742303</v>
      </c>
      <c r="H139" s="51">
        <v>65.147092000000001</v>
      </c>
      <c r="I139" s="51">
        <v>65.778985000000006</v>
      </c>
      <c r="J139" s="51">
        <v>70.111333999999999</v>
      </c>
      <c r="K139" s="51">
        <v>53.354146</v>
      </c>
      <c r="L139" s="51">
        <v>65.957612999999995</v>
      </c>
      <c r="M139" s="51">
        <v>48.726526999999997</v>
      </c>
      <c r="N139" s="51">
        <v>48.859203999999998</v>
      </c>
      <c r="O139" s="51">
        <v>51.060400000000001</v>
      </c>
      <c r="P139" s="51">
        <v>47.397239999999996</v>
      </c>
      <c r="Q139" s="51">
        <v>48.620994000000003</v>
      </c>
      <c r="R139" s="51">
        <v>46.215491999999998</v>
      </c>
      <c r="S139" s="51">
        <v>53.700656000000002</v>
      </c>
      <c r="T139">
        <f t="shared" si="1"/>
        <v>56.118107679771065</v>
      </c>
    </row>
    <row r="140" spans="1:20" x14ac:dyDescent="0.3">
      <c r="A140" s="12">
        <v>38353</v>
      </c>
      <c r="B140" s="51">
        <v>58.309159999999999</v>
      </c>
      <c r="C140" s="51">
        <v>61.967210000000001</v>
      </c>
      <c r="D140" s="51">
        <v>58.309159999999999</v>
      </c>
      <c r="E140" s="51">
        <v>61.967210000000001</v>
      </c>
      <c r="F140" s="51">
        <v>57.512636000000001</v>
      </c>
      <c r="G140" s="51">
        <v>48.995460999999999</v>
      </c>
      <c r="H140" s="51">
        <v>65.278566999999995</v>
      </c>
      <c r="I140" s="51">
        <v>66.047751000000005</v>
      </c>
      <c r="J140" s="51">
        <v>70.298606000000007</v>
      </c>
      <c r="K140" s="51">
        <v>53.643844000000001</v>
      </c>
      <c r="L140" s="51">
        <v>66.288127000000003</v>
      </c>
      <c r="M140" s="51">
        <v>48.120795999999999</v>
      </c>
      <c r="N140" s="51">
        <v>46.670833000000002</v>
      </c>
      <c r="O140" s="51">
        <v>44.771656</v>
      </c>
      <c r="P140" s="51">
        <v>47.739004000000001</v>
      </c>
      <c r="Q140" s="51">
        <v>48.998350000000002</v>
      </c>
      <c r="R140" s="51">
        <v>46.464920999999997</v>
      </c>
      <c r="S140" s="51">
        <v>54.333224999999999</v>
      </c>
      <c r="T140">
        <f t="shared" si="1"/>
        <v>56.120101892191904</v>
      </c>
    </row>
    <row r="141" spans="1:20" x14ac:dyDescent="0.3">
      <c r="A141" s="13">
        <v>38384</v>
      </c>
      <c r="B141" s="51">
        <v>58.503430999999999</v>
      </c>
      <c r="C141" s="51">
        <v>62.207804000000003</v>
      </c>
      <c r="D141" s="51">
        <v>58.503430999999999</v>
      </c>
      <c r="E141" s="51">
        <v>62.207804000000003</v>
      </c>
      <c r="F141" s="51">
        <v>57.739491000000001</v>
      </c>
      <c r="G141" s="51">
        <v>49.212898000000003</v>
      </c>
      <c r="H141" s="51">
        <v>65.512798000000004</v>
      </c>
      <c r="I141" s="51">
        <v>66.300718000000003</v>
      </c>
      <c r="J141" s="51">
        <v>70.562171000000006</v>
      </c>
      <c r="K141" s="51">
        <v>53.755859000000001</v>
      </c>
      <c r="L141" s="51">
        <v>66.584312999999995</v>
      </c>
      <c r="M141" s="51">
        <v>48.191147000000001</v>
      </c>
      <c r="N141" s="51">
        <v>46.910981</v>
      </c>
      <c r="O141" s="51">
        <v>44.903224000000002</v>
      </c>
      <c r="P141" s="51">
        <v>48.045502999999997</v>
      </c>
      <c r="Q141" s="51">
        <v>48.963225000000001</v>
      </c>
      <c r="R141" s="51">
        <v>46.274182000000003</v>
      </c>
      <c r="S141" s="51">
        <v>54.60521</v>
      </c>
      <c r="T141">
        <f t="shared" si="1"/>
        <v>56.307079518257822</v>
      </c>
    </row>
    <row r="142" spans="1:20" x14ac:dyDescent="0.3">
      <c r="A142" s="14">
        <v>38412</v>
      </c>
      <c r="B142" s="51">
        <v>58.767121000000003</v>
      </c>
      <c r="C142" s="51">
        <v>62.385185999999997</v>
      </c>
      <c r="D142" s="51">
        <v>58.767121000000003</v>
      </c>
      <c r="E142" s="51">
        <v>62.385185999999997</v>
      </c>
      <c r="F142" s="51">
        <v>57.892605000000003</v>
      </c>
      <c r="G142" s="51">
        <v>49.349663999999997</v>
      </c>
      <c r="H142" s="51">
        <v>65.680502000000004</v>
      </c>
      <c r="I142" s="51">
        <v>66.501024000000001</v>
      </c>
      <c r="J142" s="51">
        <v>70.662508000000003</v>
      </c>
      <c r="K142" s="51">
        <v>53.807747999999997</v>
      </c>
      <c r="L142" s="51">
        <v>66.931292999999997</v>
      </c>
      <c r="M142" s="51">
        <v>48.680926999999997</v>
      </c>
      <c r="N142" s="51">
        <v>47.816377000000003</v>
      </c>
      <c r="O142" s="51">
        <v>47.022987999999998</v>
      </c>
      <c r="P142" s="51">
        <v>48.201014000000001</v>
      </c>
      <c r="Q142" s="51">
        <v>49.194679999999998</v>
      </c>
      <c r="R142" s="51">
        <v>46.518552</v>
      </c>
      <c r="S142" s="51">
        <v>54.812722000000001</v>
      </c>
      <c r="T142">
        <f t="shared" si="1"/>
        <v>56.560869997625943</v>
      </c>
    </row>
    <row r="143" spans="1:20" x14ac:dyDescent="0.3">
      <c r="A143" s="15">
        <v>38443</v>
      </c>
      <c r="B143" s="51">
        <v>58.976415000000003</v>
      </c>
      <c r="C143" s="51">
        <v>62.503785999999998</v>
      </c>
      <c r="D143" s="51">
        <v>58.976415000000003</v>
      </c>
      <c r="E143" s="51">
        <v>62.503785999999998</v>
      </c>
      <c r="F143" s="51">
        <v>58.016072999999999</v>
      </c>
      <c r="G143" s="51">
        <v>49.448802000000001</v>
      </c>
      <c r="H143" s="51">
        <v>65.826455999999993</v>
      </c>
      <c r="I143" s="51">
        <v>66.614356000000001</v>
      </c>
      <c r="J143" s="51">
        <v>70.785252999999997</v>
      </c>
      <c r="K143" s="51">
        <v>53.850354000000003</v>
      </c>
      <c r="L143" s="51">
        <v>67.062791000000004</v>
      </c>
      <c r="M143" s="51">
        <v>49.129097999999999</v>
      </c>
      <c r="N143" s="51">
        <v>49.390861999999998</v>
      </c>
      <c r="O143" s="51">
        <v>51.659036999999998</v>
      </c>
      <c r="P143" s="51">
        <v>47.886490000000002</v>
      </c>
      <c r="Q143" s="51">
        <v>48.943212000000003</v>
      </c>
      <c r="R143" s="51">
        <v>46.002014000000003</v>
      </c>
      <c r="S143" s="51">
        <v>55.083081</v>
      </c>
      <c r="T143">
        <f t="shared" si="1"/>
        <v>56.762306626200676</v>
      </c>
    </row>
    <row r="144" spans="1:20" x14ac:dyDescent="0.3">
      <c r="A144" s="16">
        <v>38473</v>
      </c>
      <c r="B144" s="51">
        <v>58.828251000000002</v>
      </c>
      <c r="C144" s="51">
        <v>62.624791999999999</v>
      </c>
      <c r="D144" s="51">
        <v>58.828251000000002</v>
      </c>
      <c r="E144" s="51">
        <v>62.624791999999999</v>
      </c>
      <c r="F144" s="51">
        <v>58.157349000000004</v>
      </c>
      <c r="G144" s="51">
        <v>49.595976</v>
      </c>
      <c r="H144" s="51">
        <v>65.961010999999999</v>
      </c>
      <c r="I144" s="51">
        <v>66.715046999999998</v>
      </c>
      <c r="J144" s="51">
        <v>70.868183000000002</v>
      </c>
      <c r="K144" s="51">
        <v>53.896631999999997</v>
      </c>
      <c r="L144" s="51">
        <v>67.199850999999995</v>
      </c>
      <c r="M144" s="51">
        <v>48.268977</v>
      </c>
      <c r="N144" s="51">
        <v>50.222968000000002</v>
      </c>
      <c r="O144" s="51">
        <v>54.177964000000003</v>
      </c>
      <c r="P144" s="51">
        <v>47.677891000000002</v>
      </c>
      <c r="Q144" s="51">
        <v>47.032646999999997</v>
      </c>
      <c r="R144" s="51">
        <v>43.076473999999997</v>
      </c>
      <c r="S144" s="51">
        <v>55.164230000000003</v>
      </c>
      <c r="T144">
        <f t="shared" si="1"/>
        <v>56.619705038787046</v>
      </c>
    </row>
    <row r="145" spans="1:20" x14ac:dyDescent="0.3">
      <c r="A145" s="17">
        <v>38504</v>
      </c>
      <c r="B145" s="51">
        <v>58.771782999999999</v>
      </c>
      <c r="C145" s="51">
        <v>62.776811000000002</v>
      </c>
      <c r="D145" s="51">
        <v>58.771782999999999</v>
      </c>
      <c r="E145" s="51">
        <v>62.776811000000002</v>
      </c>
      <c r="F145" s="51">
        <v>58.295282</v>
      </c>
      <c r="G145" s="51">
        <v>49.746076000000002</v>
      </c>
      <c r="H145" s="51">
        <v>66.086218000000002</v>
      </c>
      <c r="I145" s="51">
        <v>66.880159000000006</v>
      </c>
      <c r="J145" s="51">
        <v>70.975953000000004</v>
      </c>
      <c r="K145" s="51">
        <v>54.012574000000001</v>
      </c>
      <c r="L145" s="51">
        <v>67.434139000000002</v>
      </c>
      <c r="M145" s="51">
        <v>47.662140000000001</v>
      </c>
      <c r="N145" s="51">
        <v>48.346556999999997</v>
      </c>
      <c r="O145" s="51">
        <v>49.128697000000003</v>
      </c>
      <c r="P145" s="51">
        <v>47.759689000000002</v>
      </c>
      <c r="Q145" s="51">
        <v>47.214488000000003</v>
      </c>
      <c r="R145" s="51">
        <v>43.297159000000001</v>
      </c>
      <c r="S145" s="51">
        <v>55.270580000000002</v>
      </c>
      <c r="T145">
        <f t="shared" si="1"/>
        <v>56.565356975572818</v>
      </c>
    </row>
    <row r="146" spans="1:20" x14ac:dyDescent="0.3">
      <c r="A146" s="18">
        <v>38534</v>
      </c>
      <c r="B146" s="51">
        <v>59.001800000000003</v>
      </c>
      <c r="C146" s="51">
        <v>62.905948000000002</v>
      </c>
      <c r="D146" s="51">
        <v>59.001800000000003</v>
      </c>
      <c r="E146" s="51">
        <v>62.905948000000002</v>
      </c>
      <c r="F146" s="51">
        <v>58.315634000000003</v>
      </c>
      <c r="G146" s="51">
        <v>49.782797000000002</v>
      </c>
      <c r="H146" s="51">
        <v>66.090672999999995</v>
      </c>
      <c r="I146" s="51">
        <v>67.114951000000005</v>
      </c>
      <c r="J146" s="51">
        <v>71.123244</v>
      </c>
      <c r="K146" s="51">
        <v>54.058919000000003</v>
      </c>
      <c r="L146" s="51">
        <v>67.819826000000006</v>
      </c>
      <c r="M146" s="51">
        <v>48.157375999999999</v>
      </c>
      <c r="N146" s="51">
        <v>49.344568000000002</v>
      </c>
      <c r="O146" s="51">
        <v>51.320996000000001</v>
      </c>
      <c r="P146" s="51">
        <v>48.019981000000001</v>
      </c>
      <c r="Q146" s="51">
        <v>47.397272000000001</v>
      </c>
      <c r="R146" s="51">
        <v>43.581625000000003</v>
      </c>
      <c r="S146" s="51">
        <v>55.253771</v>
      </c>
      <c r="T146">
        <f t="shared" si="1"/>
        <v>56.786738615729128</v>
      </c>
    </row>
    <row r="147" spans="1:20" x14ac:dyDescent="0.3">
      <c r="A147" s="19">
        <v>38565</v>
      </c>
      <c r="B147" s="51">
        <v>59.072254999999998</v>
      </c>
      <c r="C147" s="51">
        <v>62.992780000000003</v>
      </c>
      <c r="D147" s="51">
        <v>59.072254999999998</v>
      </c>
      <c r="E147" s="51">
        <v>62.992780000000003</v>
      </c>
      <c r="F147" s="51">
        <v>58.380198999999998</v>
      </c>
      <c r="G147" s="51">
        <v>49.851742000000002</v>
      </c>
      <c r="H147" s="51">
        <v>66.150543999999996</v>
      </c>
      <c r="I147" s="51">
        <v>67.223150000000004</v>
      </c>
      <c r="J147" s="51">
        <v>71.231093000000001</v>
      </c>
      <c r="K147" s="51">
        <v>54.591442000000001</v>
      </c>
      <c r="L147" s="51">
        <v>67.758152999999993</v>
      </c>
      <c r="M147" s="51">
        <v>48.182436000000003</v>
      </c>
      <c r="N147" s="51">
        <v>49.101095000000001</v>
      </c>
      <c r="O147" s="51">
        <v>50.168315</v>
      </c>
      <c r="P147" s="51">
        <v>48.337009000000002</v>
      </c>
      <c r="Q147" s="51">
        <v>47.589075999999999</v>
      </c>
      <c r="R147" s="51">
        <v>43.839365000000001</v>
      </c>
      <c r="S147" s="51">
        <v>55.316645999999999</v>
      </c>
      <c r="T147">
        <f t="shared" ref="T147:T210" si="2">B147*100/$B$327</f>
        <v>56.854548575241736</v>
      </c>
    </row>
    <row r="148" spans="1:20" x14ac:dyDescent="0.3">
      <c r="A148" s="20">
        <v>38596</v>
      </c>
      <c r="B148" s="51">
        <v>59.309005999999997</v>
      </c>
      <c r="C148" s="51">
        <v>63.295588000000002</v>
      </c>
      <c r="D148" s="51">
        <v>59.309005999999997</v>
      </c>
      <c r="E148" s="51">
        <v>63.295588000000002</v>
      </c>
      <c r="F148" s="51">
        <v>58.519438999999998</v>
      </c>
      <c r="G148" s="51">
        <v>50.045914000000003</v>
      </c>
      <c r="H148" s="51">
        <v>66.235913999999994</v>
      </c>
      <c r="I148" s="51">
        <v>67.684348</v>
      </c>
      <c r="J148" s="51">
        <v>71.422832</v>
      </c>
      <c r="K148" s="51">
        <v>56.891554999999997</v>
      </c>
      <c r="L148" s="51">
        <v>67.725125000000006</v>
      </c>
      <c r="M148" s="51">
        <v>48.243333</v>
      </c>
      <c r="N148" s="51">
        <v>48.877032999999997</v>
      </c>
      <c r="O148" s="51">
        <v>49.676060999999997</v>
      </c>
      <c r="P148" s="51">
        <v>48.27861</v>
      </c>
      <c r="Q148" s="51">
        <v>47.826900999999999</v>
      </c>
      <c r="R148" s="51">
        <v>44.122405999999998</v>
      </c>
      <c r="S148" s="51">
        <v>55.466773000000003</v>
      </c>
      <c r="T148">
        <f t="shared" si="2"/>
        <v>57.082411405765761</v>
      </c>
    </row>
    <row r="149" spans="1:20" x14ac:dyDescent="0.3">
      <c r="A149" s="21">
        <v>38626</v>
      </c>
      <c r="B149" s="51">
        <v>59.45458</v>
      </c>
      <c r="C149" s="51">
        <v>63.446666999999998</v>
      </c>
      <c r="D149" s="51">
        <v>59.45458</v>
      </c>
      <c r="E149" s="51">
        <v>63.446666999999998</v>
      </c>
      <c r="F149" s="51">
        <v>58.687358000000003</v>
      </c>
      <c r="G149" s="51">
        <v>50.228861999999999</v>
      </c>
      <c r="H149" s="51">
        <v>66.388131000000001</v>
      </c>
      <c r="I149" s="51">
        <v>67.818329000000006</v>
      </c>
      <c r="J149" s="51">
        <v>71.627139</v>
      </c>
      <c r="K149" s="51">
        <v>56.889063</v>
      </c>
      <c r="L149" s="51">
        <v>67.848173000000003</v>
      </c>
      <c r="M149" s="51">
        <v>48.372301999999998</v>
      </c>
      <c r="N149" s="51">
        <v>47.956932000000002</v>
      </c>
      <c r="O149" s="51">
        <v>47.825389000000001</v>
      </c>
      <c r="P149" s="51">
        <v>47.933638999999999</v>
      </c>
      <c r="Q149" s="51">
        <v>48.607267999999998</v>
      </c>
      <c r="R149" s="51">
        <v>45.291668999999999</v>
      </c>
      <c r="S149" s="51">
        <v>55.484327</v>
      </c>
      <c r="T149">
        <f t="shared" si="2"/>
        <v>57.222520227653334</v>
      </c>
    </row>
    <row r="150" spans="1:20" x14ac:dyDescent="0.3">
      <c r="A150" s="22">
        <v>38657</v>
      </c>
      <c r="B150" s="51">
        <v>59.882492999999997</v>
      </c>
      <c r="C150" s="51">
        <v>63.577255999999998</v>
      </c>
      <c r="D150" s="51">
        <v>59.882492999999997</v>
      </c>
      <c r="E150" s="51">
        <v>63.577255999999998</v>
      </c>
      <c r="F150" s="51">
        <v>58.803102000000003</v>
      </c>
      <c r="G150" s="51">
        <v>50.344313999999997</v>
      </c>
      <c r="H150" s="51">
        <v>66.503296000000006</v>
      </c>
      <c r="I150" s="51">
        <v>67.962845999999999</v>
      </c>
      <c r="J150" s="51">
        <v>71.775700999999998</v>
      </c>
      <c r="K150" s="51">
        <v>56.889063</v>
      </c>
      <c r="L150" s="51">
        <v>68.044650000000004</v>
      </c>
      <c r="M150" s="51">
        <v>49.584732000000002</v>
      </c>
      <c r="N150" s="51">
        <v>47.178902000000001</v>
      </c>
      <c r="O150" s="51">
        <v>46.429281000000003</v>
      </c>
      <c r="P150" s="51">
        <v>47.537967999999999</v>
      </c>
      <c r="Q150" s="51">
        <v>51.055171999999999</v>
      </c>
      <c r="R150" s="51">
        <v>48.934187999999999</v>
      </c>
      <c r="S150" s="51">
        <v>55.589350000000003</v>
      </c>
      <c r="T150">
        <f t="shared" si="2"/>
        <v>57.634368403154291</v>
      </c>
    </row>
    <row r="151" spans="1:20" x14ac:dyDescent="0.3">
      <c r="A151" s="10">
        <v>38687</v>
      </c>
      <c r="B151" s="51">
        <v>60.250312000000001</v>
      </c>
      <c r="C151" s="51">
        <v>63.756892000000001</v>
      </c>
      <c r="D151" s="51">
        <v>60.250312000000001</v>
      </c>
      <c r="E151" s="51">
        <v>63.756892000000001</v>
      </c>
      <c r="F151" s="51">
        <v>58.947049</v>
      </c>
      <c r="G151" s="51">
        <v>50.541415000000001</v>
      </c>
      <c r="H151" s="51">
        <v>66.595048000000006</v>
      </c>
      <c r="I151" s="51">
        <v>68.176548999999994</v>
      </c>
      <c r="J151" s="51">
        <v>71.902124000000001</v>
      </c>
      <c r="K151" s="51">
        <v>56.890253000000001</v>
      </c>
      <c r="L151" s="51">
        <v>68.418896000000004</v>
      </c>
      <c r="M151" s="51">
        <v>50.446125000000002</v>
      </c>
      <c r="N151" s="51">
        <v>48.770299999999999</v>
      </c>
      <c r="O151" s="51">
        <v>50.110751999999998</v>
      </c>
      <c r="P151" s="51">
        <v>47.838653000000001</v>
      </c>
      <c r="Q151" s="51">
        <v>51.462831000000001</v>
      </c>
      <c r="R151" s="51">
        <v>49.510506999999997</v>
      </c>
      <c r="S151" s="51">
        <v>55.666654999999999</v>
      </c>
      <c r="T151">
        <f t="shared" si="2"/>
        <v>57.988378643704564</v>
      </c>
    </row>
    <row r="152" spans="1:20" x14ac:dyDescent="0.3">
      <c r="A152" s="12">
        <v>38718</v>
      </c>
      <c r="B152" s="51">
        <v>60.603625999999998</v>
      </c>
      <c r="C152" s="51">
        <v>63.895721000000002</v>
      </c>
      <c r="D152" s="51">
        <v>60.603625999999998</v>
      </c>
      <c r="E152" s="51">
        <v>63.895721000000002</v>
      </c>
      <c r="F152" s="51">
        <v>59.110934</v>
      </c>
      <c r="G152" s="51">
        <v>50.762802999999998</v>
      </c>
      <c r="H152" s="51">
        <v>66.702403000000004</v>
      </c>
      <c r="I152" s="51">
        <v>68.290311000000003</v>
      </c>
      <c r="J152" s="51">
        <v>72.160702000000001</v>
      </c>
      <c r="K152" s="51">
        <v>57.030940000000001</v>
      </c>
      <c r="L152" s="51">
        <v>68.389757000000003</v>
      </c>
      <c r="M152" s="51">
        <v>51.364201999999999</v>
      </c>
      <c r="N152" s="51">
        <v>50.133355999999999</v>
      </c>
      <c r="O152" s="51">
        <v>53.512301999999998</v>
      </c>
      <c r="P152" s="51">
        <v>47.943257000000003</v>
      </c>
      <c r="Q152" s="51">
        <v>52.104146999999998</v>
      </c>
      <c r="R152" s="51">
        <v>50.284734</v>
      </c>
      <c r="S152" s="51">
        <v>56.049798000000003</v>
      </c>
      <c r="T152">
        <f t="shared" si="2"/>
        <v>58.328428434851233</v>
      </c>
    </row>
    <row r="153" spans="1:20" x14ac:dyDescent="0.3">
      <c r="A153" s="13">
        <v>38749</v>
      </c>
      <c r="B153" s="51">
        <v>60.696357999999996</v>
      </c>
      <c r="C153" s="51">
        <v>64.104561000000004</v>
      </c>
      <c r="D153" s="51">
        <v>60.696357999999996</v>
      </c>
      <c r="E153" s="51">
        <v>64.104561000000004</v>
      </c>
      <c r="F153" s="51">
        <v>59.293346999999997</v>
      </c>
      <c r="G153" s="51">
        <v>50.991692999999998</v>
      </c>
      <c r="H153" s="51">
        <v>66.838757999999999</v>
      </c>
      <c r="I153" s="51">
        <v>68.524047999999993</v>
      </c>
      <c r="J153" s="51">
        <v>72.458020000000005</v>
      </c>
      <c r="K153" s="51">
        <v>57.218584</v>
      </c>
      <c r="L153" s="51">
        <v>68.581406000000001</v>
      </c>
      <c r="M153" s="51">
        <v>51.148161000000002</v>
      </c>
      <c r="N153" s="51">
        <v>49.877650000000003</v>
      </c>
      <c r="O153" s="51">
        <v>52.814920999999998</v>
      </c>
      <c r="P153" s="51">
        <v>47.960129999999999</v>
      </c>
      <c r="Q153" s="51">
        <v>51.912838999999998</v>
      </c>
      <c r="R153" s="51">
        <v>49.974989000000001</v>
      </c>
      <c r="S153" s="51">
        <v>56.091118000000002</v>
      </c>
      <c r="T153">
        <f t="shared" si="2"/>
        <v>58.417679065261048</v>
      </c>
    </row>
    <row r="154" spans="1:20" x14ac:dyDescent="0.3">
      <c r="A154" s="14">
        <v>38777</v>
      </c>
      <c r="B154" s="51">
        <v>60.772511999999999</v>
      </c>
      <c r="C154" s="51">
        <v>64.358728999999997</v>
      </c>
      <c r="D154" s="51">
        <v>60.772511999999999</v>
      </c>
      <c r="E154" s="51">
        <v>64.358728999999997</v>
      </c>
      <c r="F154" s="51">
        <v>59.467252000000002</v>
      </c>
      <c r="G154" s="51">
        <v>51.131948000000001</v>
      </c>
      <c r="H154" s="51">
        <v>67.04374</v>
      </c>
      <c r="I154" s="51">
        <v>68.85548</v>
      </c>
      <c r="J154" s="51">
        <v>72.812426000000002</v>
      </c>
      <c r="K154" s="51">
        <v>57.287104999999997</v>
      </c>
      <c r="L154" s="51">
        <v>68.992382000000006</v>
      </c>
      <c r="M154" s="51">
        <v>50.753107999999997</v>
      </c>
      <c r="N154" s="51">
        <v>48.519728999999998</v>
      </c>
      <c r="O154" s="51">
        <v>49.512360000000001</v>
      </c>
      <c r="P154" s="51">
        <v>47.802844999999998</v>
      </c>
      <c r="Q154" s="51">
        <v>52.115903000000003</v>
      </c>
      <c r="R154" s="51">
        <v>50.218052</v>
      </c>
      <c r="S154" s="51">
        <v>56.216554000000002</v>
      </c>
      <c r="T154">
        <f t="shared" si="2"/>
        <v>58.490974071388699</v>
      </c>
    </row>
    <row r="155" spans="1:20" x14ac:dyDescent="0.3">
      <c r="A155" s="15">
        <v>38808</v>
      </c>
      <c r="B155" s="51">
        <v>60.861617000000003</v>
      </c>
      <c r="C155" s="51">
        <v>64.577157999999997</v>
      </c>
      <c r="D155" s="51">
        <v>60.861617000000003</v>
      </c>
      <c r="E155" s="51">
        <v>64.577157999999997</v>
      </c>
      <c r="F155" s="51">
        <v>59.590941999999998</v>
      </c>
      <c r="G155" s="51">
        <v>51.215338000000003</v>
      </c>
      <c r="H155" s="51">
        <v>67.205278000000007</v>
      </c>
      <c r="I155" s="51">
        <v>69.165464</v>
      </c>
      <c r="J155" s="51">
        <v>73.124962999999994</v>
      </c>
      <c r="K155" s="51">
        <v>57.360132</v>
      </c>
      <c r="L155" s="51">
        <v>69.390296000000006</v>
      </c>
      <c r="M155" s="51">
        <v>50.498604999999998</v>
      </c>
      <c r="N155" s="51">
        <v>48.092263000000003</v>
      </c>
      <c r="O155" s="51">
        <v>48.953415999999997</v>
      </c>
      <c r="P155" s="51">
        <v>47.457284999999999</v>
      </c>
      <c r="Q155" s="51">
        <v>51.968929000000003</v>
      </c>
      <c r="R155" s="51">
        <v>49.974485999999999</v>
      </c>
      <c r="S155" s="51">
        <v>56.259360000000001</v>
      </c>
      <c r="T155">
        <f t="shared" si="2"/>
        <v>58.576733867604318</v>
      </c>
    </row>
    <row r="156" spans="1:20" x14ac:dyDescent="0.3">
      <c r="A156" s="16">
        <v>38838</v>
      </c>
      <c r="B156" s="51">
        <v>60.590674999999997</v>
      </c>
      <c r="C156" s="51">
        <v>64.664462999999998</v>
      </c>
      <c r="D156" s="51">
        <v>60.590674999999997</v>
      </c>
      <c r="E156" s="51">
        <v>64.664462999999998</v>
      </c>
      <c r="F156" s="51">
        <v>59.661285999999997</v>
      </c>
      <c r="G156" s="51">
        <v>51.322859000000001</v>
      </c>
      <c r="H156" s="51">
        <v>67.239339000000001</v>
      </c>
      <c r="I156" s="51">
        <v>69.268950000000004</v>
      </c>
      <c r="J156" s="51">
        <v>73.429081999999994</v>
      </c>
      <c r="K156" s="51">
        <v>57.437565999999997</v>
      </c>
      <c r="L156" s="51">
        <v>69.321703999999997</v>
      </c>
      <c r="M156" s="51">
        <v>49.283628</v>
      </c>
      <c r="N156" s="51">
        <v>48.370674000000001</v>
      </c>
      <c r="O156" s="51">
        <v>49.528900999999998</v>
      </c>
      <c r="P156" s="51">
        <v>47.552124999999997</v>
      </c>
      <c r="Q156" s="51">
        <v>49.827154</v>
      </c>
      <c r="R156" s="51">
        <v>46.714742000000001</v>
      </c>
      <c r="S156" s="51">
        <v>56.311154999999999</v>
      </c>
      <c r="T156">
        <f t="shared" si="2"/>
        <v>58.315963644763272</v>
      </c>
    </row>
    <row r="157" spans="1:20" x14ac:dyDescent="0.3">
      <c r="A157" s="17">
        <v>38869</v>
      </c>
      <c r="B157" s="51">
        <v>60.642997999999999</v>
      </c>
      <c r="C157" s="51">
        <v>64.859809999999996</v>
      </c>
      <c r="D157" s="51">
        <v>60.642997999999999</v>
      </c>
      <c r="E157" s="51">
        <v>64.859809999999996</v>
      </c>
      <c r="F157" s="51">
        <v>59.784038000000002</v>
      </c>
      <c r="G157" s="51">
        <v>51.469205000000002</v>
      </c>
      <c r="H157" s="51">
        <v>67.338485000000006</v>
      </c>
      <c r="I157" s="51">
        <v>69.534329999999997</v>
      </c>
      <c r="J157" s="51">
        <v>73.733008999999996</v>
      </c>
      <c r="K157" s="51">
        <v>57.528910000000003</v>
      </c>
      <c r="L157" s="51">
        <v>69.618075000000005</v>
      </c>
      <c r="M157" s="51">
        <v>48.956676999999999</v>
      </c>
      <c r="N157" s="51">
        <v>47.360559000000002</v>
      </c>
      <c r="O157" s="51">
        <v>47.186233999999999</v>
      </c>
      <c r="P157" s="51">
        <v>47.364911999999997</v>
      </c>
      <c r="Q157" s="51">
        <v>49.924593999999999</v>
      </c>
      <c r="R157" s="51">
        <v>46.840536</v>
      </c>
      <c r="S157" s="51">
        <v>56.353253000000002</v>
      </c>
      <c r="T157">
        <f t="shared" si="2"/>
        <v>58.36632232067808</v>
      </c>
    </row>
    <row r="158" spans="1:20" x14ac:dyDescent="0.3">
      <c r="A158" s="18">
        <v>38899</v>
      </c>
      <c r="B158" s="51">
        <v>60.809294000000001</v>
      </c>
      <c r="C158" s="51">
        <v>65.027518999999998</v>
      </c>
      <c r="D158" s="51">
        <v>60.809294000000001</v>
      </c>
      <c r="E158" s="51">
        <v>65.027518999999998</v>
      </c>
      <c r="F158" s="51">
        <v>59.851906</v>
      </c>
      <c r="G158" s="51">
        <v>51.605285000000002</v>
      </c>
      <c r="H158" s="51">
        <v>67.340236000000004</v>
      </c>
      <c r="I158" s="51">
        <v>69.798794999999998</v>
      </c>
      <c r="J158" s="51">
        <v>73.919792000000001</v>
      </c>
      <c r="K158" s="51">
        <v>57.570421000000003</v>
      </c>
      <c r="L158" s="51">
        <v>70.037914000000001</v>
      </c>
      <c r="M158" s="51">
        <v>49.117229999999999</v>
      </c>
      <c r="N158" s="51">
        <v>47.456434000000002</v>
      </c>
      <c r="O158" s="51">
        <v>47.581595999999998</v>
      </c>
      <c r="P158" s="51">
        <v>47.276128</v>
      </c>
      <c r="Q158" s="51">
        <v>50.125236000000001</v>
      </c>
      <c r="R158" s="51">
        <v>47.081225000000003</v>
      </c>
      <c r="S158" s="51">
        <v>56.476156000000003</v>
      </c>
      <c r="T158">
        <f t="shared" si="2"/>
        <v>58.526375191689496</v>
      </c>
    </row>
    <row r="159" spans="1:20" x14ac:dyDescent="0.3">
      <c r="A159" s="19">
        <v>38930</v>
      </c>
      <c r="B159" s="51">
        <v>61.119608999999997</v>
      </c>
      <c r="C159" s="51">
        <v>65.140822999999997</v>
      </c>
      <c r="D159" s="51">
        <v>61.119608999999997</v>
      </c>
      <c r="E159" s="51">
        <v>65.140822999999997</v>
      </c>
      <c r="F159" s="51">
        <v>59.970016000000001</v>
      </c>
      <c r="G159" s="51">
        <v>51.714939999999999</v>
      </c>
      <c r="H159" s="51">
        <v>67.465603000000002</v>
      </c>
      <c r="I159" s="51">
        <v>69.906914</v>
      </c>
      <c r="J159" s="51">
        <v>74.077100999999999</v>
      </c>
      <c r="K159" s="51">
        <v>58.049365999999999</v>
      </c>
      <c r="L159" s="51">
        <v>69.952725999999998</v>
      </c>
      <c r="M159" s="51">
        <v>49.945599999999999</v>
      </c>
      <c r="N159" s="51">
        <v>49.231304999999999</v>
      </c>
      <c r="O159" s="51">
        <v>51.244715999999997</v>
      </c>
      <c r="P159" s="51">
        <v>47.884186</v>
      </c>
      <c r="Q159" s="51">
        <v>50.365447000000003</v>
      </c>
      <c r="R159" s="51">
        <v>47.268602000000001</v>
      </c>
      <c r="S159" s="51">
        <v>56.822341999999999</v>
      </c>
      <c r="T159">
        <f t="shared" si="2"/>
        <v>58.825040262815122</v>
      </c>
    </row>
    <row r="160" spans="1:20" x14ac:dyDescent="0.3">
      <c r="A160" s="20">
        <v>38961</v>
      </c>
      <c r="B160" s="51">
        <v>61.736612000000001</v>
      </c>
      <c r="C160" s="51">
        <v>65.497157999999999</v>
      </c>
      <c r="D160" s="51">
        <v>61.736612000000001</v>
      </c>
      <c r="E160" s="51">
        <v>65.497157999999999</v>
      </c>
      <c r="F160" s="51">
        <v>60.240490999999999</v>
      </c>
      <c r="G160" s="51">
        <v>52.111820999999999</v>
      </c>
      <c r="H160" s="51">
        <v>67.612482</v>
      </c>
      <c r="I160" s="51">
        <v>70.345535999999996</v>
      </c>
      <c r="J160" s="51">
        <v>74.201684</v>
      </c>
      <c r="K160" s="51">
        <v>60.134135999999998</v>
      </c>
      <c r="L160" s="51">
        <v>70.014330000000001</v>
      </c>
      <c r="M160" s="51">
        <v>51.247356000000003</v>
      </c>
      <c r="N160" s="51">
        <v>52.526522999999997</v>
      </c>
      <c r="O160" s="51">
        <v>58.537703999999998</v>
      </c>
      <c r="P160" s="51">
        <v>48.710053000000002</v>
      </c>
      <c r="Q160" s="51">
        <v>50.428668999999999</v>
      </c>
      <c r="R160" s="51">
        <v>47.338459</v>
      </c>
      <c r="S160" s="51">
        <v>56.872884999999997</v>
      </c>
      <c r="T160">
        <f t="shared" si="2"/>
        <v>59.418879570872186</v>
      </c>
    </row>
    <row r="161" spans="1:20" x14ac:dyDescent="0.3">
      <c r="A161" s="21">
        <v>38991</v>
      </c>
      <c r="B161" s="51">
        <v>62.006518999999997</v>
      </c>
      <c r="C161" s="51">
        <v>65.648492000000005</v>
      </c>
      <c r="D161" s="51">
        <v>62.006518999999997</v>
      </c>
      <c r="E161" s="51">
        <v>65.648492000000005</v>
      </c>
      <c r="F161" s="51">
        <v>60.454900000000002</v>
      </c>
      <c r="G161" s="51">
        <v>52.370629000000001</v>
      </c>
      <c r="H161" s="51">
        <v>67.782594000000003</v>
      </c>
      <c r="I161" s="51">
        <v>70.434628000000004</v>
      </c>
      <c r="J161" s="51">
        <v>74.293233999999998</v>
      </c>
      <c r="K161" s="51">
        <v>60.134135999999998</v>
      </c>
      <c r="L161" s="51">
        <v>70.135485000000003</v>
      </c>
      <c r="M161" s="51">
        <v>51.829908000000003</v>
      </c>
      <c r="N161" s="51">
        <v>53.312066999999999</v>
      </c>
      <c r="O161" s="51">
        <v>60.141371999999997</v>
      </c>
      <c r="P161" s="51">
        <v>48.990017000000002</v>
      </c>
      <c r="Q161" s="51">
        <v>50.884889000000001</v>
      </c>
      <c r="R161" s="51">
        <v>48.008009000000001</v>
      </c>
      <c r="S161" s="51">
        <v>56.910851999999998</v>
      </c>
      <c r="T161">
        <f t="shared" si="2"/>
        <v>59.678653649960538</v>
      </c>
    </row>
    <row r="162" spans="1:20" x14ac:dyDescent="0.3">
      <c r="A162" s="22">
        <v>39022</v>
      </c>
      <c r="B162" s="51">
        <v>62.331856999999999</v>
      </c>
      <c r="C162" s="51">
        <v>65.820487999999997</v>
      </c>
      <c r="D162" s="51">
        <v>62.331856999999999</v>
      </c>
      <c r="E162" s="51">
        <v>65.820487999999997</v>
      </c>
      <c r="F162" s="51">
        <v>60.678190000000001</v>
      </c>
      <c r="G162" s="51">
        <v>52.70487</v>
      </c>
      <c r="H162" s="51">
        <v>67.897503</v>
      </c>
      <c r="I162" s="51">
        <v>70.555795000000003</v>
      </c>
      <c r="J162" s="51">
        <v>74.401465000000002</v>
      </c>
      <c r="K162" s="51">
        <v>60.134135999999998</v>
      </c>
      <c r="L162" s="51">
        <v>70.314954999999998</v>
      </c>
      <c r="M162" s="51">
        <v>52.558107999999997</v>
      </c>
      <c r="N162" s="51">
        <v>51.619239</v>
      </c>
      <c r="O162" s="51">
        <v>55.679079999999999</v>
      </c>
      <c r="P162" s="51">
        <v>49.006551999999999</v>
      </c>
      <c r="Q162" s="51">
        <v>53.116171999999999</v>
      </c>
      <c r="R162" s="51">
        <v>51.359915999999998</v>
      </c>
      <c r="S162" s="51">
        <v>56.943927000000002</v>
      </c>
      <c r="T162">
        <f t="shared" si="2"/>
        <v>59.991777723594971</v>
      </c>
    </row>
    <row r="163" spans="1:20" x14ac:dyDescent="0.3">
      <c r="A163" s="10">
        <v>39052</v>
      </c>
      <c r="B163" s="51">
        <v>62.692424000000003</v>
      </c>
      <c r="C163" s="51">
        <v>66.080973</v>
      </c>
      <c r="D163" s="51">
        <v>62.692424000000003</v>
      </c>
      <c r="E163" s="51">
        <v>66.080973</v>
      </c>
      <c r="F163" s="51">
        <v>60.962035</v>
      </c>
      <c r="G163" s="51">
        <v>53.118954000000002</v>
      </c>
      <c r="H163" s="51">
        <v>68.053965000000005</v>
      </c>
      <c r="I163" s="51">
        <v>70.792342000000005</v>
      </c>
      <c r="J163" s="51">
        <v>74.584495000000004</v>
      </c>
      <c r="K163" s="51">
        <v>60.136426999999998</v>
      </c>
      <c r="L163" s="51">
        <v>70.689920000000001</v>
      </c>
      <c r="M163" s="51">
        <v>53.179949000000001</v>
      </c>
      <c r="N163" s="51">
        <v>52.818739000000001</v>
      </c>
      <c r="O163" s="51">
        <v>57.855502999999999</v>
      </c>
      <c r="P163" s="51">
        <v>49.601768</v>
      </c>
      <c r="Q163" s="51">
        <v>53.378999</v>
      </c>
      <c r="R163" s="51">
        <v>51.697189000000002</v>
      </c>
      <c r="S163" s="51">
        <v>57.061492999999999</v>
      </c>
      <c r="T163">
        <f t="shared" si="2"/>
        <v>60.338808220672313</v>
      </c>
    </row>
    <row r="164" spans="1:20" x14ac:dyDescent="0.3">
      <c r="A164" s="12">
        <v>39083</v>
      </c>
      <c r="B164" s="51">
        <v>63.016207999999999</v>
      </c>
      <c r="C164" s="51">
        <v>66.387752000000006</v>
      </c>
      <c r="D164" s="51">
        <v>63.016207999999999</v>
      </c>
      <c r="E164" s="51">
        <v>66.387752000000006</v>
      </c>
      <c r="F164" s="51">
        <v>61.378934000000001</v>
      </c>
      <c r="G164" s="51">
        <v>53.893661000000002</v>
      </c>
      <c r="H164" s="51">
        <v>68.123597000000004</v>
      </c>
      <c r="I164" s="51">
        <v>70.990272000000004</v>
      </c>
      <c r="J164" s="51">
        <v>74.891470999999996</v>
      </c>
      <c r="K164" s="51">
        <v>60.249346000000003</v>
      </c>
      <c r="L164" s="51">
        <v>70.820670000000007</v>
      </c>
      <c r="M164" s="51">
        <v>53.546365999999999</v>
      </c>
      <c r="N164" s="51">
        <v>52.915410999999999</v>
      </c>
      <c r="O164" s="51">
        <v>57.277884</v>
      </c>
      <c r="P164" s="51">
        <v>50.113517999999999</v>
      </c>
      <c r="Q164" s="51">
        <v>53.912750000000003</v>
      </c>
      <c r="R164" s="51">
        <v>52.068852</v>
      </c>
      <c r="S164" s="51">
        <v>57.918985999999997</v>
      </c>
      <c r="T164">
        <f t="shared" si="2"/>
        <v>60.650436634991109</v>
      </c>
    </row>
    <row r="165" spans="1:20" x14ac:dyDescent="0.3">
      <c r="A165" s="13">
        <v>39114</v>
      </c>
      <c r="B165" s="51">
        <v>63.192346999999998</v>
      </c>
      <c r="C165" s="51">
        <v>66.640276</v>
      </c>
      <c r="D165" s="51">
        <v>63.192346999999998</v>
      </c>
      <c r="E165" s="51">
        <v>66.640276</v>
      </c>
      <c r="F165" s="51">
        <v>61.587004</v>
      </c>
      <c r="G165" s="51">
        <v>54.075037999999999</v>
      </c>
      <c r="H165" s="51">
        <v>68.355800000000002</v>
      </c>
      <c r="I165" s="51">
        <v>71.285103000000007</v>
      </c>
      <c r="J165" s="51">
        <v>75.218880999999996</v>
      </c>
      <c r="K165" s="51">
        <v>60.426797999999998</v>
      </c>
      <c r="L165" s="51">
        <v>71.128960000000006</v>
      </c>
      <c r="M165" s="51">
        <v>53.518726999999998</v>
      </c>
      <c r="N165" s="51">
        <v>52.784537999999998</v>
      </c>
      <c r="O165" s="51">
        <v>56.391027999999999</v>
      </c>
      <c r="P165" s="51">
        <v>50.448531000000003</v>
      </c>
      <c r="Q165" s="51">
        <v>53.94923</v>
      </c>
      <c r="R165" s="51">
        <v>51.969302999999996</v>
      </c>
      <c r="S165" s="51">
        <v>58.224378000000002</v>
      </c>
      <c r="T165">
        <f t="shared" si="2"/>
        <v>60.819962977459241</v>
      </c>
    </row>
    <row r="166" spans="1:20" x14ac:dyDescent="0.3">
      <c r="A166" s="14">
        <v>39142</v>
      </c>
      <c r="B166" s="51">
        <v>63.329113</v>
      </c>
      <c r="C166" s="51">
        <v>66.836656000000005</v>
      </c>
      <c r="D166" s="51">
        <v>63.329113</v>
      </c>
      <c r="E166" s="51">
        <v>66.836656000000005</v>
      </c>
      <c r="F166" s="51">
        <v>61.737400000000001</v>
      </c>
      <c r="G166" s="51">
        <v>54.157193999999997</v>
      </c>
      <c r="H166" s="51">
        <v>68.570719999999994</v>
      </c>
      <c r="I166" s="51">
        <v>71.525530000000003</v>
      </c>
      <c r="J166" s="51">
        <v>75.426135000000002</v>
      </c>
      <c r="K166" s="51">
        <v>60.495317999999997</v>
      </c>
      <c r="L166" s="51">
        <v>71.464590999999999</v>
      </c>
      <c r="M166" s="51">
        <v>53.496769</v>
      </c>
      <c r="N166" s="51">
        <v>52.725149999999999</v>
      </c>
      <c r="O166" s="51">
        <v>56.242023000000003</v>
      </c>
      <c r="P166" s="51">
        <v>50.444465999999998</v>
      </c>
      <c r="Q166" s="51">
        <v>53.950526000000004</v>
      </c>
      <c r="R166" s="51">
        <v>51.939988</v>
      </c>
      <c r="S166" s="51">
        <v>58.286140000000003</v>
      </c>
      <c r="T166">
        <f t="shared" si="2"/>
        <v>60.951594471642785</v>
      </c>
    </row>
    <row r="167" spans="1:20" x14ac:dyDescent="0.3">
      <c r="A167" s="15">
        <v>39173</v>
      </c>
      <c r="B167" s="51">
        <v>63.291294999999998</v>
      </c>
      <c r="C167" s="51">
        <v>66.965979000000004</v>
      </c>
      <c r="D167" s="51">
        <v>63.291294999999998</v>
      </c>
      <c r="E167" s="51">
        <v>66.965979000000004</v>
      </c>
      <c r="F167" s="51">
        <v>61.899664999999999</v>
      </c>
      <c r="G167" s="51">
        <v>54.282628000000003</v>
      </c>
      <c r="H167" s="51">
        <v>68.767207999999997</v>
      </c>
      <c r="I167" s="51">
        <v>71.622128000000004</v>
      </c>
      <c r="J167" s="51">
        <v>75.631985999999998</v>
      </c>
      <c r="K167" s="51">
        <v>60.564973999999999</v>
      </c>
      <c r="L167" s="51">
        <v>71.472037999999998</v>
      </c>
      <c r="M167" s="51">
        <v>53.016530000000003</v>
      </c>
      <c r="N167" s="51">
        <v>52.881666000000003</v>
      </c>
      <c r="O167" s="51">
        <v>56.274717000000003</v>
      </c>
      <c r="P167" s="51">
        <v>50.676901999999998</v>
      </c>
      <c r="Q167" s="51">
        <v>53.075099000000002</v>
      </c>
      <c r="R167" s="51">
        <v>50.598455000000001</v>
      </c>
      <c r="S167" s="51">
        <v>58.325381</v>
      </c>
      <c r="T167">
        <f t="shared" si="2"/>
        <v>60.915196245131568</v>
      </c>
    </row>
    <row r="168" spans="1:20" x14ac:dyDescent="0.3">
      <c r="A168" s="16">
        <v>39203</v>
      </c>
      <c r="B168" s="51">
        <v>62.982534000000001</v>
      </c>
      <c r="C168" s="51">
        <v>67.098431000000005</v>
      </c>
      <c r="D168" s="51">
        <v>62.982534000000001</v>
      </c>
      <c r="E168" s="51">
        <v>67.098431000000005</v>
      </c>
      <c r="F168" s="51">
        <v>62.060971000000002</v>
      </c>
      <c r="G168" s="51">
        <v>54.477876000000002</v>
      </c>
      <c r="H168" s="51">
        <v>68.894670000000005</v>
      </c>
      <c r="I168" s="51">
        <v>71.725830999999999</v>
      </c>
      <c r="J168" s="51">
        <v>75.794707000000002</v>
      </c>
      <c r="K168" s="51">
        <v>60.624211000000003</v>
      </c>
      <c r="L168" s="51">
        <v>71.538813000000005</v>
      </c>
      <c r="M168" s="51">
        <v>51.542161999999998</v>
      </c>
      <c r="N168" s="51">
        <v>51.344242000000001</v>
      </c>
      <c r="O168" s="51">
        <v>51.326284999999999</v>
      </c>
      <c r="P168" s="51">
        <v>51.243625999999999</v>
      </c>
      <c r="Q168" s="51">
        <v>51.640588000000001</v>
      </c>
      <c r="R168" s="51">
        <v>48.416544999999999</v>
      </c>
      <c r="S168" s="51">
        <v>58.357323999999998</v>
      </c>
      <c r="T168">
        <f t="shared" si="2"/>
        <v>60.618026833321572</v>
      </c>
    </row>
    <row r="169" spans="1:20" x14ac:dyDescent="0.3">
      <c r="A169" s="17">
        <v>39234</v>
      </c>
      <c r="B169" s="51">
        <v>63.058169999999997</v>
      </c>
      <c r="C169" s="51">
        <v>67.290177</v>
      </c>
      <c r="D169" s="51">
        <v>63.058169999999997</v>
      </c>
      <c r="E169" s="51">
        <v>67.290177</v>
      </c>
      <c r="F169" s="51">
        <v>62.232236</v>
      </c>
      <c r="G169" s="51">
        <v>54.751047</v>
      </c>
      <c r="H169" s="51">
        <v>68.966639999999998</v>
      </c>
      <c r="I169" s="51">
        <v>71.936745000000002</v>
      </c>
      <c r="J169" s="51">
        <v>75.910387999999998</v>
      </c>
      <c r="K169" s="51">
        <v>60.768341999999997</v>
      </c>
      <c r="L169" s="51">
        <v>71.859515000000002</v>
      </c>
      <c r="M169" s="51">
        <v>51.311149999999998</v>
      </c>
      <c r="N169" s="51">
        <v>50.525205</v>
      </c>
      <c r="O169" s="51">
        <v>49.059617000000003</v>
      </c>
      <c r="P169" s="51">
        <v>51.317950000000003</v>
      </c>
      <c r="Q169" s="51">
        <v>51.774842999999997</v>
      </c>
      <c r="R169" s="51">
        <v>48.580215000000003</v>
      </c>
      <c r="S169" s="51">
        <v>58.434389000000003</v>
      </c>
      <c r="T169">
        <f t="shared" si="2"/>
        <v>60.690823286344006</v>
      </c>
    </row>
    <row r="170" spans="1:20" x14ac:dyDescent="0.3">
      <c r="A170" s="18">
        <v>39264</v>
      </c>
      <c r="B170" s="51">
        <v>63.326005000000002</v>
      </c>
      <c r="C170" s="51">
        <v>67.494556000000003</v>
      </c>
      <c r="D170" s="51">
        <v>63.326005000000002</v>
      </c>
      <c r="E170" s="51">
        <v>67.494556000000003</v>
      </c>
      <c r="F170" s="51">
        <v>62.418188000000001</v>
      </c>
      <c r="G170" s="51">
        <v>55.087287000000003</v>
      </c>
      <c r="H170" s="51">
        <v>69.006652000000003</v>
      </c>
      <c r="I170" s="51">
        <v>72.158227999999994</v>
      </c>
      <c r="J170" s="51">
        <v>76.054111000000006</v>
      </c>
      <c r="K170" s="51">
        <v>60.822431000000002</v>
      </c>
      <c r="L170" s="51">
        <v>72.2149</v>
      </c>
      <c r="M170" s="51">
        <v>51.743501999999999</v>
      </c>
      <c r="N170" s="51">
        <v>51.371000000000002</v>
      </c>
      <c r="O170" s="51">
        <v>51.518473999999998</v>
      </c>
      <c r="P170" s="51">
        <v>51.168436999999997</v>
      </c>
      <c r="Q170" s="51">
        <v>51.950246</v>
      </c>
      <c r="R170" s="51">
        <v>48.813538999999999</v>
      </c>
      <c r="S170" s="51">
        <v>58.496581999999997</v>
      </c>
      <c r="T170">
        <f t="shared" si="2"/>
        <v>60.948603153011533</v>
      </c>
    </row>
    <row r="171" spans="1:20" x14ac:dyDescent="0.3">
      <c r="A171" s="19">
        <v>39295</v>
      </c>
      <c r="B171" s="51">
        <v>63.583995999999999</v>
      </c>
      <c r="C171" s="51">
        <v>67.677198000000004</v>
      </c>
      <c r="D171" s="51">
        <v>63.583995999999999</v>
      </c>
      <c r="E171" s="51">
        <v>67.677198000000004</v>
      </c>
      <c r="F171" s="51">
        <v>62.618282000000001</v>
      </c>
      <c r="G171" s="51">
        <v>55.369503000000002</v>
      </c>
      <c r="H171" s="51">
        <v>69.126267999999996</v>
      </c>
      <c r="I171" s="51">
        <v>72.323038999999994</v>
      </c>
      <c r="J171" s="51">
        <v>76.242683</v>
      </c>
      <c r="K171" s="51">
        <v>61.468764999999998</v>
      </c>
      <c r="L171" s="51">
        <v>72.164589000000007</v>
      </c>
      <c r="M171" s="51">
        <v>52.199706999999997</v>
      </c>
      <c r="N171" s="51">
        <v>52.245767999999998</v>
      </c>
      <c r="O171" s="51">
        <v>53.281309</v>
      </c>
      <c r="P171" s="51">
        <v>51.494352999999997</v>
      </c>
      <c r="Q171" s="51">
        <v>52.146312000000002</v>
      </c>
      <c r="R171" s="51">
        <v>49.035482000000002</v>
      </c>
      <c r="S171" s="51">
        <v>58.642864000000003</v>
      </c>
      <c r="T171">
        <f t="shared" si="2"/>
        <v>61.196908585764604</v>
      </c>
    </row>
    <row r="172" spans="1:20" x14ac:dyDescent="0.3">
      <c r="A172" s="20">
        <v>39326</v>
      </c>
      <c r="B172" s="51">
        <v>64.077703</v>
      </c>
      <c r="C172" s="51">
        <v>68.000912</v>
      </c>
      <c r="D172" s="51">
        <v>64.077703</v>
      </c>
      <c r="E172" s="51">
        <v>68.000912</v>
      </c>
      <c r="F172" s="51">
        <v>62.864862000000002</v>
      </c>
      <c r="G172" s="51">
        <v>55.773243999999998</v>
      </c>
      <c r="H172" s="51">
        <v>69.219846000000004</v>
      </c>
      <c r="I172" s="51">
        <v>72.720659999999995</v>
      </c>
      <c r="J172" s="51">
        <v>76.436138</v>
      </c>
      <c r="K172" s="51">
        <v>63.543087999999997</v>
      </c>
      <c r="L172" s="51">
        <v>72.074395999999993</v>
      </c>
      <c r="M172" s="51">
        <v>53.138294999999999</v>
      </c>
      <c r="N172" s="51">
        <v>54.375518999999997</v>
      </c>
      <c r="O172" s="51">
        <v>58.188744</v>
      </c>
      <c r="P172" s="51">
        <v>51.908726000000001</v>
      </c>
      <c r="Q172" s="51">
        <v>52.344755999999997</v>
      </c>
      <c r="R172" s="51">
        <v>49.308197</v>
      </c>
      <c r="S172" s="51">
        <v>58.695962000000002</v>
      </c>
      <c r="T172">
        <f t="shared" si="2"/>
        <v>61.672080705289027</v>
      </c>
    </row>
    <row r="173" spans="1:20" x14ac:dyDescent="0.3">
      <c r="A173" s="21">
        <v>39356</v>
      </c>
      <c r="B173" s="51">
        <v>64.327404999999999</v>
      </c>
      <c r="C173" s="51">
        <v>68.223752000000005</v>
      </c>
      <c r="D173" s="51">
        <v>64.327404999999999</v>
      </c>
      <c r="E173" s="51">
        <v>68.223752000000005</v>
      </c>
      <c r="F173" s="51">
        <v>63.180129999999998</v>
      </c>
      <c r="G173" s="51">
        <v>56.334128999999997</v>
      </c>
      <c r="H173" s="51">
        <v>69.296515999999997</v>
      </c>
      <c r="I173" s="51">
        <v>72.852288000000001</v>
      </c>
      <c r="J173" s="51">
        <v>76.551807999999994</v>
      </c>
      <c r="K173" s="51">
        <v>63.543087999999997</v>
      </c>
      <c r="L173" s="51">
        <v>72.271078000000003</v>
      </c>
      <c r="M173" s="51">
        <v>53.455824</v>
      </c>
      <c r="N173" s="51">
        <v>53.568762</v>
      </c>
      <c r="O173" s="51">
        <v>56.028917999999997</v>
      </c>
      <c r="P173" s="51">
        <v>51.937064999999997</v>
      </c>
      <c r="Q173" s="51">
        <v>53.360301999999997</v>
      </c>
      <c r="R173" s="51">
        <v>50.803142000000001</v>
      </c>
      <c r="S173" s="51">
        <v>58.771534000000003</v>
      </c>
      <c r="T173">
        <f t="shared" si="2"/>
        <v>61.912408325901019</v>
      </c>
    </row>
    <row r="174" spans="1:20" x14ac:dyDescent="0.3">
      <c r="A174" s="22">
        <v>39387</v>
      </c>
      <c r="B174" s="51">
        <v>64.781221000000002</v>
      </c>
      <c r="C174" s="51">
        <v>68.378478999999999</v>
      </c>
      <c r="D174" s="51">
        <v>64.781221000000002</v>
      </c>
      <c r="E174" s="51">
        <v>68.378478999999999</v>
      </c>
      <c r="F174" s="51">
        <v>63.422761999999999</v>
      </c>
      <c r="G174" s="51">
        <v>56.728400000000001</v>
      </c>
      <c r="H174" s="51">
        <v>69.391489000000007</v>
      </c>
      <c r="I174" s="51">
        <v>72.920513999999997</v>
      </c>
      <c r="J174" s="51">
        <v>76.700277</v>
      </c>
      <c r="K174" s="51">
        <v>63.543087999999997</v>
      </c>
      <c r="L174" s="51">
        <v>72.293128999999993</v>
      </c>
      <c r="M174" s="51">
        <v>54.698112000000002</v>
      </c>
      <c r="N174" s="51">
        <v>54.125261000000002</v>
      </c>
      <c r="O174" s="51">
        <v>57.535893000000002</v>
      </c>
      <c r="P174" s="51">
        <v>51.906965</v>
      </c>
      <c r="Q174" s="51">
        <v>55.027866000000003</v>
      </c>
      <c r="R174" s="51">
        <v>53.295126000000003</v>
      </c>
      <c r="S174" s="51">
        <v>58.822097999999997</v>
      </c>
      <c r="T174">
        <f t="shared" si="2"/>
        <v>62.349187044035652</v>
      </c>
    </row>
    <row r="175" spans="1:20" x14ac:dyDescent="0.3">
      <c r="A175" s="10">
        <v>39417</v>
      </c>
      <c r="B175" s="51">
        <v>65.049055999999993</v>
      </c>
      <c r="C175" s="51">
        <v>68.639820999999998</v>
      </c>
      <c r="D175" s="51">
        <v>65.049055999999993</v>
      </c>
      <c r="E175" s="51">
        <v>68.639820999999998</v>
      </c>
      <c r="F175" s="51">
        <v>63.717106000000001</v>
      </c>
      <c r="G175" s="51">
        <v>57.114182999999997</v>
      </c>
      <c r="H175" s="51">
        <v>69.595692999999997</v>
      </c>
      <c r="I175" s="51">
        <v>73.148500999999996</v>
      </c>
      <c r="J175" s="51">
        <v>76.827826000000002</v>
      </c>
      <c r="K175" s="51">
        <v>63.552536000000003</v>
      </c>
      <c r="L175" s="51">
        <v>72.695746</v>
      </c>
      <c r="M175" s="51">
        <v>54.980856000000003</v>
      </c>
      <c r="N175" s="51">
        <v>54.625917000000001</v>
      </c>
      <c r="O175" s="51">
        <v>57.942646000000003</v>
      </c>
      <c r="P175" s="51">
        <v>52.464365999999998</v>
      </c>
      <c r="Q175" s="51">
        <v>55.175156000000001</v>
      </c>
      <c r="R175" s="51">
        <v>53.459774000000003</v>
      </c>
      <c r="S175" s="51">
        <v>58.936098999999999</v>
      </c>
      <c r="T175">
        <f t="shared" si="2"/>
        <v>62.606966910703164</v>
      </c>
    </row>
    <row r="176" spans="1:20" x14ac:dyDescent="0.3">
      <c r="A176" s="12">
        <v>39448</v>
      </c>
      <c r="B176" s="51">
        <v>65.350564000000006</v>
      </c>
      <c r="C176" s="51">
        <v>68.937511999999998</v>
      </c>
      <c r="D176" s="51">
        <v>65.350564000000006</v>
      </c>
      <c r="E176" s="51">
        <v>68.937511999999998</v>
      </c>
      <c r="F176" s="51">
        <v>64.018822</v>
      </c>
      <c r="G176" s="51">
        <v>57.611230999999997</v>
      </c>
      <c r="H176" s="51">
        <v>69.707282000000006</v>
      </c>
      <c r="I176" s="51">
        <v>73.440969999999993</v>
      </c>
      <c r="J176" s="51">
        <v>77.233484000000004</v>
      </c>
      <c r="K176" s="51">
        <v>63.760199999999998</v>
      </c>
      <c r="L176" s="51">
        <v>72.915987000000001</v>
      </c>
      <c r="M176" s="51">
        <v>55.290303000000002</v>
      </c>
      <c r="N176" s="51">
        <v>54.723258000000001</v>
      </c>
      <c r="O176" s="51">
        <v>57.499690999999999</v>
      </c>
      <c r="P176" s="51">
        <v>52.894258000000001</v>
      </c>
      <c r="Q176" s="51">
        <v>55.616171000000001</v>
      </c>
      <c r="R176" s="51">
        <v>53.810608000000002</v>
      </c>
      <c r="S176" s="51">
        <v>59.558207000000003</v>
      </c>
      <c r="T176">
        <f t="shared" si="2"/>
        <v>62.897155616582509</v>
      </c>
    </row>
    <row r="177" spans="1:20" x14ac:dyDescent="0.3">
      <c r="A177" s="13">
        <v>39479</v>
      </c>
      <c r="B177" s="51">
        <v>65.544833999999994</v>
      </c>
      <c r="C177" s="51">
        <v>69.233883000000006</v>
      </c>
      <c r="D177" s="51">
        <v>65.544833999999994</v>
      </c>
      <c r="E177" s="51">
        <v>69.233883000000006</v>
      </c>
      <c r="F177" s="51">
        <v>64.293271000000004</v>
      </c>
      <c r="G177" s="51">
        <v>57.894043000000003</v>
      </c>
      <c r="H177" s="51">
        <v>69.971649999999997</v>
      </c>
      <c r="I177" s="51">
        <v>73.757458999999997</v>
      </c>
      <c r="J177" s="51">
        <v>77.682489000000004</v>
      </c>
      <c r="K177" s="51">
        <v>63.879772000000003</v>
      </c>
      <c r="L177" s="51">
        <v>73.187087000000005</v>
      </c>
      <c r="M177" s="51">
        <v>55.212040999999999</v>
      </c>
      <c r="N177" s="51">
        <v>53.773744999999998</v>
      </c>
      <c r="O177" s="51">
        <v>54.813381</v>
      </c>
      <c r="P177" s="51">
        <v>53.016483999999998</v>
      </c>
      <c r="Q177" s="51">
        <v>56.078980999999999</v>
      </c>
      <c r="R177" s="51">
        <v>54.027242999999999</v>
      </c>
      <c r="S177" s="51">
        <v>60.510356999999999</v>
      </c>
      <c r="T177">
        <f t="shared" si="2"/>
        <v>63.084132280190687</v>
      </c>
    </row>
    <row r="178" spans="1:20" x14ac:dyDescent="0.3">
      <c r="A178" s="14">
        <v>39508</v>
      </c>
      <c r="B178" s="51">
        <v>66.019891000000001</v>
      </c>
      <c r="C178" s="51">
        <v>69.571476000000004</v>
      </c>
      <c r="D178" s="51">
        <v>66.019891000000001</v>
      </c>
      <c r="E178" s="51">
        <v>69.571476000000004</v>
      </c>
      <c r="F178" s="51">
        <v>64.644617999999994</v>
      </c>
      <c r="G178" s="51">
        <v>58.305109000000002</v>
      </c>
      <c r="H178" s="51">
        <v>70.262946999999997</v>
      </c>
      <c r="I178" s="51">
        <v>74.080158999999995</v>
      </c>
      <c r="J178" s="51">
        <v>77.947878000000003</v>
      </c>
      <c r="K178" s="51">
        <v>63.946080000000002</v>
      </c>
      <c r="L178" s="51">
        <v>73.659316000000004</v>
      </c>
      <c r="M178" s="51">
        <v>56.046576999999999</v>
      </c>
      <c r="N178" s="51">
        <v>55.023006000000002</v>
      </c>
      <c r="O178" s="51">
        <v>56.842792000000003</v>
      </c>
      <c r="P178" s="51">
        <v>53.782542999999997</v>
      </c>
      <c r="Q178" s="51">
        <v>56.655583</v>
      </c>
      <c r="R178" s="51">
        <v>54.485104</v>
      </c>
      <c r="S178" s="51">
        <v>61.325373999999996</v>
      </c>
      <c r="T178">
        <f t="shared" si="2"/>
        <v>63.541354563012106</v>
      </c>
    </row>
    <row r="179" spans="1:20" x14ac:dyDescent="0.3">
      <c r="A179" s="15">
        <v>39539</v>
      </c>
      <c r="B179" s="51">
        <v>66.170126999999994</v>
      </c>
      <c r="C179" s="51">
        <v>69.845045999999996</v>
      </c>
      <c r="D179" s="51">
        <v>66.170126999999994</v>
      </c>
      <c r="E179" s="51">
        <v>69.845045999999996</v>
      </c>
      <c r="F179" s="51">
        <v>65.031745999999998</v>
      </c>
      <c r="G179" s="51">
        <v>58.907812</v>
      </c>
      <c r="H179" s="51">
        <v>70.439841999999999</v>
      </c>
      <c r="I179" s="51">
        <v>74.241667000000007</v>
      </c>
      <c r="J179" s="51">
        <v>78.244427999999999</v>
      </c>
      <c r="K179" s="51">
        <v>64.024236000000002</v>
      </c>
      <c r="L179" s="51">
        <v>73.729991999999996</v>
      </c>
      <c r="M179" s="51">
        <v>55.869438000000002</v>
      </c>
      <c r="N179" s="51">
        <v>55.881256</v>
      </c>
      <c r="O179" s="51">
        <v>58.364877999999997</v>
      </c>
      <c r="P179" s="51">
        <v>54.230074999999999</v>
      </c>
      <c r="Q179" s="51">
        <v>55.835565000000003</v>
      </c>
      <c r="R179" s="51">
        <v>53.126041999999998</v>
      </c>
      <c r="S179" s="51">
        <v>61.564453999999998</v>
      </c>
      <c r="T179">
        <f t="shared" si="2"/>
        <v>63.685950362846562</v>
      </c>
    </row>
    <row r="180" spans="1:20" x14ac:dyDescent="0.3">
      <c r="A180" s="16">
        <v>39569</v>
      </c>
      <c r="B180" s="51">
        <v>66.098635000000002</v>
      </c>
      <c r="C180" s="51">
        <v>70.178061999999997</v>
      </c>
      <c r="D180" s="51">
        <v>66.098635000000002</v>
      </c>
      <c r="E180" s="51">
        <v>70.178061999999997</v>
      </c>
      <c r="F180" s="51">
        <v>65.474264000000005</v>
      </c>
      <c r="G180" s="51">
        <v>59.596525999999997</v>
      </c>
      <c r="H180" s="51">
        <v>70.642263</v>
      </c>
      <c r="I180" s="51">
        <v>74.466322000000005</v>
      </c>
      <c r="J180" s="51">
        <v>78.569426000000007</v>
      </c>
      <c r="K180" s="51">
        <v>64.083806999999993</v>
      </c>
      <c r="L180" s="51">
        <v>73.926827000000003</v>
      </c>
      <c r="M180" s="51">
        <v>54.728749000000001</v>
      </c>
      <c r="N180" s="51">
        <v>55.163970999999997</v>
      </c>
      <c r="O180" s="51">
        <v>55.889378000000001</v>
      </c>
      <c r="P180" s="51">
        <v>54.597217000000001</v>
      </c>
      <c r="Q180" s="51">
        <v>54.432488999999997</v>
      </c>
      <c r="R180" s="51">
        <v>50.994858000000001</v>
      </c>
      <c r="S180" s="51">
        <v>61.589945</v>
      </c>
      <c r="T180">
        <f t="shared" si="2"/>
        <v>63.617142334665807</v>
      </c>
    </row>
    <row r="181" spans="1:20" x14ac:dyDescent="0.3">
      <c r="A181" s="17">
        <v>39600</v>
      </c>
      <c r="B181" s="51">
        <v>66.372168000000002</v>
      </c>
      <c r="C181" s="51">
        <v>70.507677999999999</v>
      </c>
      <c r="D181" s="51">
        <v>66.372168000000002</v>
      </c>
      <c r="E181" s="51">
        <v>70.507677999999999</v>
      </c>
      <c r="F181" s="51">
        <v>65.792739999999995</v>
      </c>
      <c r="G181" s="51">
        <v>60.003622999999997</v>
      </c>
      <c r="H181" s="51">
        <v>70.873131000000001</v>
      </c>
      <c r="I181" s="51">
        <v>74.805385000000001</v>
      </c>
      <c r="J181" s="51">
        <v>78.796727000000004</v>
      </c>
      <c r="K181" s="51">
        <v>64.188655999999995</v>
      </c>
      <c r="L181" s="51">
        <v>74.455535999999995</v>
      </c>
      <c r="M181" s="51">
        <v>54.851548000000001</v>
      </c>
      <c r="N181" s="51">
        <v>55.012278999999999</v>
      </c>
      <c r="O181" s="51">
        <v>55.331539999999997</v>
      </c>
      <c r="P181" s="51">
        <v>54.695995000000003</v>
      </c>
      <c r="Q181" s="51">
        <v>54.725684000000001</v>
      </c>
      <c r="R181" s="51">
        <v>51.418306999999999</v>
      </c>
      <c r="S181" s="51">
        <v>61.627865</v>
      </c>
      <c r="T181">
        <f t="shared" si="2"/>
        <v>63.880406285490629</v>
      </c>
    </row>
    <row r="182" spans="1:20" x14ac:dyDescent="0.3">
      <c r="A182" s="18">
        <v>39630</v>
      </c>
      <c r="B182" s="51">
        <v>66.742058999999998</v>
      </c>
      <c r="C182" s="51">
        <v>70.790647000000007</v>
      </c>
      <c r="D182" s="51">
        <v>66.742058999999998</v>
      </c>
      <c r="E182" s="51">
        <v>70.790647000000007</v>
      </c>
      <c r="F182" s="51">
        <v>65.992074000000002</v>
      </c>
      <c r="G182" s="51">
        <v>60.283057999999997</v>
      </c>
      <c r="H182" s="51">
        <v>70.993938</v>
      </c>
      <c r="I182" s="51">
        <v>75.168785999999997</v>
      </c>
      <c r="J182" s="51">
        <v>79.017494999999997</v>
      </c>
      <c r="K182" s="51">
        <v>64.301066000000006</v>
      </c>
      <c r="L182" s="51">
        <v>75.042805999999999</v>
      </c>
      <c r="M182" s="51">
        <v>55.448251999999997</v>
      </c>
      <c r="N182" s="51">
        <v>55.846955999999999</v>
      </c>
      <c r="O182" s="51">
        <v>56.732475000000001</v>
      </c>
      <c r="P182" s="51">
        <v>55.180104999999998</v>
      </c>
      <c r="Q182" s="51">
        <v>55.174326999999998</v>
      </c>
      <c r="R182" s="51">
        <v>51.836219999999997</v>
      </c>
      <c r="S182" s="51">
        <v>62.140233000000002</v>
      </c>
      <c r="T182">
        <f t="shared" si="2"/>
        <v>64.236410738461743</v>
      </c>
    </row>
    <row r="183" spans="1:20" x14ac:dyDescent="0.3">
      <c r="A183" s="19">
        <v>39661</v>
      </c>
      <c r="B183" s="51">
        <v>67.127492000000004</v>
      </c>
      <c r="C183" s="51">
        <v>71.083044000000001</v>
      </c>
      <c r="D183" s="51">
        <v>67.127492000000004</v>
      </c>
      <c r="E183" s="51">
        <v>71.083044000000001</v>
      </c>
      <c r="F183" s="51">
        <v>66.392516999999998</v>
      </c>
      <c r="G183" s="51">
        <v>60.694457999999997</v>
      </c>
      <c r="H183" s="51">
        <v>71.380870000000002</v>
      </c>
      <c r="I183" s="51">
        <v>75.354420000000005</v>
      </c>
      <c r="J183" s="51">
        <v>79.197946999999999</v>
      </c>
      <c r="K183" s="51">
        <v>64.981182000000004</v>
      </c>
      <c r="L183" s="51">
        <v>75.034019000000001</v>
      </c>
      <c r="M183" s="51">
        <v>56.076039999999999</v>
      </c>
      <c r="N183" s="51">
        <v>56.281331999999999</v>
      </c>
      <c r="O183" s="51">
        <v>56.645645000000002</v>
      </c>
      <c r="P183" s="51">
        <v>55.934542</v>
      </c>
      <c r="Q183" s="51">
        <v>55.921922000000002</v>
      </c>
      <c r="R183" s="51">
        <v>52.460948000000002</v>
      </c>
      <c r="S183" s="51">
        <v>63.135551</v>
      </c>
      <c r="T183">
        <f t="shared" si="2"/>
        <v>64.6073737095046</v>
      </c>
    </row>
    <row r="184" spans="1:20" x14ac:dyDescent="0.3">
      <c r="A184" s="20">
        <v>39692</v>
      </c>
      <c r="B184" s="51">
        <v>67.584935000000002</v>
      </c>
      <c r="C184" s="51">
        <v>71.497967000000003</v>
      </c>
      <c r="D184" s="51">
        <v>67.584935000000002</v>
      </c>
      <c r="E184" s="51">
        <v>71.497967000000003</v>
      </c>
      <c r="F184" s="51">
        <v>66.728430000000003</v>
      </c>
      <c r="G184" s="51">
        <v>61.015887999999997</v>
      </c>
      <c r="H184" s="51">
        <v>71.728222000000002</v>
      </c>
      <c r="I184" s="51">
        <v>75.844688000000005</v>
      </c>
      <c r="J184" s="51">
        <v>79.369234000000006</v>
      </c>
      <c r="K184" s="51">
        <v>67.203764000000007</v>
      </c>
      <c r="L184" s="51">
        <v>75.116784999999993</v>
      </c>
      <c r="M184" s="51">
        <v>56.641451000000004</v>
      </c>
      <c r="N184" s="51">
        <v>56.883425000000003</v>
      </c>
      <c r="O184" s="51">
        <v>57.633301000000003</v>
      </c>
      <c r="P184" s="51">
        <v>56.29786</v>
      </c>
      <c r="Q184" s="51">
        <v>56.464286000000001</v>
      </c>
      <c r="R184" s="51">
        <v>52.853881999999999</v>
      </c>
      <c r="S184" s="51">
        <v>63.976712999999997</v>
      </c>
      <c r="T184">
        <f t="shared" si="2"/>
        <v>65.047643261833429</v>
      </c>
    </row>
    <row r="185" spans="1:20" x14ac:dyDescent="0.3">
      <c r="A185" s="21">
        <v>39722</v>
      </c>
      <c r="B185" s="51">
        <v>68.045485999999997</v>
      </c>
      <c r="C185" s="51">
        <v>71.702654999999993</v>
      </c>
      <c r="D185" s="51">
        <v>68.045485999999997</v>
      </c>
      <c r="E185" s="51">
        <v>71.702654999999993</v>
      </c>
      <c r="F185" s="51">
        <v>66.901900999999995</v>
      </c>
      <c r="G185" s="51">
        <v>61.170504999999999</v>
      </c>
      <c r="H185" s="51">
        <v>71.918541000000005</v>
      </c>
      <c r="I185" s="51">
        <v>76.078965999999994</v>
      </c>
      <c r="J185" s="51">
        <v>79.695071999999996</v>
      </c>
      <c r="K185" s="51">
        <v>67.209333000000001</v>
      </c>
      <c r="L185" s="51">
        <v>75.356354999999994</v>
      </c>
      <c r="M185" s="51">
        <v>57.774667999999998</v>
      </c>
      <c r="N185" s="51">
        <v>57.520026999999999</v>
      </c>
      <c r="O185" s="51">
        <v>58.606183000000001</v>
      </c>
      <c r="P185" s="51">
        <v>56.725966999999997</v>
      </c>
      <c r="Q185" s="51">
        <v>57.905355999999998</v>
      </c>
      <c r="R185" s="51">
        <v>54.90737</v>
      </c>
      <c r="S185" s="51">
        <v>64.217967000000002</v>
      </c>
      <c r="T185">
        <f t="shared" si="2"/>
        <v>65.490904132793503</v>
      </c>
    </row>
    <row r="186" spans="1:20" x14ac:dyDescent="0.3">
      <c r="A186" s="22">
        <v>39753</v>
      </c>
      <c r="B186" s="51">
        <v>68.818942000000007</v>
      </c>
      <c r="C186" s="51">
        <v>72.029105000000001</v>
      </c>
      <c r="D186" s="51">
        <v>68.818942000000007</v>
      </c>
      <c r="E186" s="51">
        <v>72.029105000000001</v>
      </c>
      <c r="F186" s="51">
        <v>67.308147000000005</v>
      </c>
      <c r="G186" s="51">
        <v>61.667127999999998</v>
      </c>
      <c r="H186" s="51">
        <v>72.234840000000005</v>
      </c>
      <c r="I186" s="51">
        <v>76.326091000000005</v>
      </c>
      <c r="J186" s="51">
        <v>79.977000000000004</v>
      </c>
      <c r="K186" s="51">
        <v>67.208793</v>
      </c>
      <c r="L186" s="51">
        <v>75.667373999999995</v>
      </c>
      <c r="M186" s="51">
        <v>59.725143000000003</v>
      </c>
      <c r="N186" s="51">
        <v>59.303424</v>
      </c>
      <c r="O186" s="51">
        <v>61.624014000000003</v>
      </c>
      <c r="P186" s="51">
        <v>57.74521</v>
      </c>
      <c r="Q186" s="51">
        <v>59.958658</v>
      </c>
      <c r="R186" s="51">
        <v>57.826991999999997</v>
      </c>
      <c r="S186" s="51">
        <v>64.574122000000003</v>
      </c>
      <c r="T186">
        <f t="shared" si="2"/>
        <v>66.23532284040526</v>
      </c>
    </row>
    <row r="187" spans="1:20" x14ac:dyDescent="0.3">
      <c r="A187" s="10">
        <v>39783</v>
      </c>
      <c r="B187" s="51">
        <v>69.295552000000001</v>
      </c>
      <c r="C187" s="51">
        <v>72.440646999999998</v>
      </c>
      <c r="D187" s="51">
        <v>69.295552000000001</v>
      </c>
      <c r="E187" s="51">
        <v>72.440646999999998</v>
      </c>
      <c r="F187" s="51">
        <v>67.861270000000005</v>
      </c>
      <c r="G187" s="51">
        <v>62.514736999999997</v>
      </c>
      <c r="H187" s="51">
        <v>72.500594000000007</v>
      </c>
      <c r="I187" s="51">
        <v>76.597610000000003</v>
      </c>
      <c r="J187" s="51">
        <v>80.071321999999995</v>
      </c>
      <c r="K187" s="51">
        <v>67.214761999999993</v>
      </c>
      <c r="L187" s="51">
        <v>76.200942999999995</v>
      </c>
      <c r="M187" s="51">
        <v>60.369264000000001</v>
      </c>
      <c r="N187" s="51">
        <v>60.977600000000002</v>
      </c>
      <c r="O187" s="51">
        <v>64.074529999999996</v>
      </c>
      <c r="P187" s="51">
        <v>58.937604999999998</v>
      </c>
      <c r="Q187" s="51">
        <v>59.962823</v>
      </c>
      <c r="R187" s="51">
        <v>57.751539000000001</v>
      </c>
      <c r="S187" s="51">
        <v>64.735562000000002</v>
      </c>
      <c r="T187">
        <f t="shared" si="2"/>
        <v>66.694039820084569</v>
      </c>
    </row>
    <row r="188" spans="1:20" x14ac:dyDescent="0.3">
      <c r="A188" s="12">
        <v>39814</v>
      </c>
      <c r="B188" s="51">
        <v>69.456148999999996</v>
      </c>
      <c r="C188" s="51">
        <v>72.758819000000003</v>
      </c>
      <c r="D188" s="51">
        <v>69.456148999999996</v>
      </c>
      <c r="E188" s="51">
        <v>72.758819000000003</v>
      </c>
      <c r="F188" s="51">
        <v>68.404540999999995</v>
      </c>
      <c r="G188" s="51">
        <v>63.201455000000003</v>
      </c>
      <c r="H188" s="51">
        <v>72.901855999999995</v>
      </c>
      <c r="I188" s="51">
        <v>76.694618000000006</v>
      </c>
      <c r="J188" s="51">
        <v>80.287560999999997</v>
      </c>
      <c r="K188" s="51">
        <v>67.366502999999994</v>
      </c>
      <c r="L188" s="51">
        <v>76.167298000000002</v>
      </c>
      <c r="M188" s="51">
        <v>60.111710000000002</v>
      </c>
      <c r="N188" s="51">
        <v>60.563084000000003</v>
      </c>
      <c r="O188" s="51">
        <v>61.474460000000001</v>
      </c>
      <c r="P188" s="51">
        <v>59.870049999999999</v>
      </c>
      <c r="Q188" s="51">
        <v>59.802861999999998</v>
      </c>
      <c r="R188" s="51">
        <v>56.931376999999998</v>
      </c>
      <c r="S188" s="51">
        <v>65.878454000000005</v>
      </c>
      <c r="T188">
        <f t="shared" si="2"/>
        <v>66.84860764448095</v>
      </c>
    </row>
    <row r="189" spans="1:20" x14ac:dyDescent="0.3">
      <c r="A189" s="13">
        <v>39845</v>
      </c>
      <c r="B189" s="51">
        <v>69.609493999999998</v>
      </c>
      <c r="C189" s="51">
        <v>73.097273999999999</v>
      </c>
      <c r="D189" s="51">
        <v>69.609493999999998</v>
      </c>
      <c r="E189" s="51">
        <v>73.097273999999999</v>
      </c>
      <c r="F189" s="51">
        <v>68.811909</v>
      </c>
      <c r="G189" s="51">
        <v>63.391278999999997</v>
      </c>
      <c r="H189" s="51">
        <v>73.515443000000005</v>
      </c>
      <c r="I189" s="51">
        <v>76.964320000000001</v>
      </c>
      <c r="J189" s="51">
        <v>80.706755999999999</v>
      </c>
      <c r="K189" s="51">
        <v>67.634135999999998</v>
      </c>
      <c r="L189" s="51">
        <v>76.299390000000002</v>
      </c>
      <c r="M189" s="51">
        <v>59.774220999999997</v>
      </c>
      <c r="N189" s="51">
        <v>59.732123000000001</v>
      </c>
      <c r="O189" s="51">
        <v>58.008197000000003</v>
      </c>
      <c r="P189" s="51">
        <v>60.663949000000002</v>
      </c>
      <c r="Q189" s="51">
        <v>59.771974</v>
      </c>
      <c r="R189" s="51">
        <v>56.710478000000002</v>
      </c>
      <c r="S189" s="51">
        <v>66.222639999999998</v>
      </c>
      <c r="T189">
        <f t="shared" si="2"/>
        <v>66.996195725404391</v>
      </c>
    </row>
    <row r="190" spans="1:20" x14ac:dyDescent="0.3">
      <c r="A190" s="14">
        <v>39873</v>
      </c>
      <c r="B190" s="51">
        <v>70.009950000000003</v>
      </c>
      <c r="C190" s="51">
        <v>73.473849000000001</v>
      </c>
      <c r="D190" s="51">
        <v>70.009950000000003</v>
      </c>
      <c r="E190" s="51">
        <v>73.473849000000001</v>
      </c>
      <c r="F190" s="51">
        <v>69.261565000000004</v>
      </c>
      <c r="G190" s="51">
        <v>63.792062000000001</v>
      </c>
      <c r="H190" s="51">
        <v>74.008776999999995</v>
      </c>
      <c r="I190" s="51">
        <v>77.267905999999996</v>
      </c>
      <c r="J190" s="51">
        <v>81.024972000000005</v>
      </c>
      <c r="K190" s="51">
        <v>67.676383999999999</v>
      </c>
      <c r="L190" s="51">
        <v>76.689785000000001</v>
      </c>
      <c r="M190" s="51">
        <v>60.234713999999997</v>
      </c>
      <c r="N190" s="51">
        <v>60.865189999999998</v>
      </c>
      <c r="O190" s="51">
        <v>59.314421000000003</v>
      </c>
      <c r="P190" s="51">
        <v>61.687907000000003</v>
      </c>
      <c r="Q190" s="51">
        <v>59.814588000000001</v>
      </c>
      <c r="R190" s="51">
        <v>56.745153000000002</v>
      </c>
      <c r="S190" s="51">
        <v>66.281221000000002</v>
      </c>
      <c r="T190">
        <f t="shared" si="2"/>
        <v>67.381617698956063</v>
      </c>
    </row>
    <row r="191" spans="1:20" x14ac:dyDescent="0.3">
      <c r="A191" s="15">
        <v>39904</v>
      </c>
      <c r="B191" s="51">
        <v>70.254990000000006</v>
      </c>
      <c r="C191" s="51">
        <v>73.784801000000002</v>
      </c>
      <c r="D191" s="51">
        <v>70.254990000000006</v>
      </c>
      <c r="E191" s="51">
        <v>73.784801000000002</v>
      </c>
      <c r="F191" s="51">
        <v>69.721052</v>
      </c>
      <c r="G191" s="51">
        <v>64.248650999999995</v>
      </c>
      <c r="H191" s="51">
        <v>74.467651000000004</v>
      </c>
      <c r="I191" s="51">
        <v>77.432483000000005</v>
      </c>
      <c r="J191" s="51">
        <v>81.110168000000002</v>
      </c>
      <c r="K191" s="51">
        <v>67.713677000000004</v>
      </c>
      <c r="L191" s="51">
        <v>76.974511000000007</v>
      </c>
      <c r="M191" s="51">
        <v>60.302370000000003</v>
      </c>
      <c r="N191" s="51">
        <v>62.568966000000003</v>
      </c>
      <c r="O191" s="51">
        <v>63.263494000000001</v>
      </c>
      <c r="P191" s="51">
        <v>62.005122999999998</v>
      </c>
      <c r="Q191" s="51">
        <v>58.866200999999997</v>
      </c>
      <c r="R191" s="51">
        <v>55.271327999999997</v>
      </c>
      <c r="S191" s="51">
        <v>66.364192000000003</v>
      </c>
      <c r="T191">
        <f t="shared" si="2"/>
        <v>67.617458341621173</v>
      </c>
    </row>
    <row r="192" spans="1:20" x14ac:dyDescent="0.3">
      <c r="A192" s="16">
        <v>39934</v>
      </c>
      <c r="B192" s="51">
        <v>70.050358000000003</v>
      </c>
      <c r="C192" s="51">
        <v>73.931562</v>
      </c>
      <c r="D192" s="51">
        <v>70.050358000000003</v>
      </c>
      <c r="E192" s="51">
        <v>73.931562</v>
      </c>
      <c r="F192" s="51">
        <v>70.100533999999996</v>
      </c>
      <c r="G192" s="51">
        <v>64.612493000000001</v>
      </c>
      <c r="H192" s="51">
        <v>74.859361000000007</v>
      </c>
      <c r="I192" s="51">
        <v>77.351382000000001</v>
      </c>
      <c r="J192" s="51">
        <v>81.223405999999997</v>
      </c>
      <c r="K192" s="51">
        <v>67.780272999999994</v>
      </c>
      <c r="L192" s="51">
        <v>76.660296000000002</v>
      </c>
      <c r="M192" s="51">
        <v>59.170679999999997</v>
      </c>
      <c r="N192" s="51">
        <v>62.549433999999998</v>
      </c>
      <c r="O192" s="51">
        <v>63.17004</v>
      </c>
      <c r="P192" s="51">
        <v>62.031162000000002</v>
      </c>
      <c r="Q192" s="51">
        <v>57.044412999999999</v>
      </c>
      <c r="R192" s="51">
        <v>52.519458</v>
      </c>
      <c r="S192" s="51">
        <v>66.367047999999997</v>
      </c>
      <c r="T192">
        <f t="shared" si="2"/>
        <v>67.42050869099333</v>
      </c>
    </row>
    <row r="193" spans="1:20" x14ac:dyDescent="0.3">
      <c r="A193" s="17">
        <v>39965</v>
      </c>
      <c r="B193" s="51">
        <v>70.179354000000004</v>
      </c>
      <c r="C193" s="51">
        <v>74.117894000000007</v>
      </c>
      <c r="D193" s="51">
        <v>70.179354000000004</v>
      </c>
      <c r="E193" s="51">
        <v>74.117894000000007</v>
      </c>
      <c r="F193" s="51">
        <v>70.335142000000005</v>
      </c>
      <c r="G193" s="51">
        <v>64.759034999999997</v>
      </c>
      <c r="H193" s="51">
        <v>75.176938000000007</v>
      </c>
      <c r="I193" s="51">
        <v>77.489768999999995</v>
      </c>
      <c r="J193" s="51">
        <v>81.336487000000005</v>
      </c>
      <c r="K193" s="51">
        <v>67.830169999999995</v>
      </c>
      <c r="L193" s="51">
        <v>76.854929999999996</v>
      </c>
      <c r="M193" s="51">
        <v>59.145341000000002</v>
      </c>
      <c r="N193" s="51">
        <v>62.421531999999999</v>
      </c>
      <c r="O193" s="51">
        <v>63.120202999999997</v>
      </c>
      <c r="P193" s="51">
        <v>61.855459000000003</v>
      </c>
      <c r="Q193" s="51">
        <v>57.082776000000003</v>
      </c>
      <c r="R193" s="51">
        <v>52.571157999999997</v>
      </c>
      <c r="S193" s="51">
        <v>66.379327000000004</v>
      </c>
      <c r="T193">
        <f t="shared" si="2"/>
        <v>67.544661888598725</v>
      </c>
    </row>
    <row r="194" spans="1:20" x14ac:dyDescent="0.3">
      <c r="A194" s="18">
        <v>39995</v>
      </c>
      <c r="B194" s="51">
        <v>70.370515999999995</v>
      </c>
      <c r="C194" s="51">
        <v>74.344849999999994</v>
      </c>
      <c r="D194" s="51">
        <v>70.370515999999995</v>
      </c>
      <c r="E194" s="51">
        <v>74.344849999999994</v>
      </c>
      <c r="F194" s="51">
        <v>70.497467999999998</v>
      </c>
      <c r="G194" s="51">
        <v>64.867369999999994</v>
      </c>
      <c r="H194" s="51">
        <v>75.389993000000004</v>
      </c>
      <c r="I194" s="51">
        <v>77.778844000000007</v>
      </c>
      <c r="J194" s="51">
        <v>81.461133000000004</v>
      </c>
      <c r="K194" s="51">
        <v>67.903861000000006</v>
      </c>
      <c r="L194" s="51">
        <v>77.374347999999998</v>
      </c>
      <c r="M194" s="51">
        <v>59.240153999999997</v>
      </c>
      <c r="N194" s="51">
        <v>62.626429000000002</v>
      </c>
      <c r="O194" s="51">
        <v>64.583568999999997</v>
      </c>
      <c r="P194" s="51">
        <v>61.284832000000002</v>
      </c>
      <c r="Q194" s="51">
        <v>57.109183999999999</v>
      </c>
      <c r="R194" s="51">
        <v>52.555962000000001</v>
      </c>
      <c r="S194" s="51">
        <v>66.488084000000001</v>
      </c>
      <c r="T194">
        <f t="shared" si="2"/>
        <v>67.728647233575657</v>
      </c>
    </row>
    <row r="195" spans="1:20" x14ac:dyDescent="0.3">
      <c r="A195" s="19">
        <v>40026</v>
      </c>
      <c r="B195" s="51">
        <v>70.538883999999996</v>
      </c>
      <c r="C195" s="51">
        <v>74.459213000000005</v>
      </c>
      <c r="D195" s="51">
        <v>70.538883999999996</v>
      </c>
      <c r="E195" s="51">
        <v>74.459213000000005</v>
      </c>
      <c r="F195" s="51">
        <v>70.714708000000002</v>
      </c>
      <c r="G195" s="51">
        <v>65.011004</v>
      </c>
      <c r="H195" s="51">
        <v>75.676423999999997</v>
      </c>
      <c r="I195" s="51">
        <v>77.792264000000003</v>
      </c>
      <c r="J195" s="51">
        <v>81.565484999999995</v>
      </c>
      <c r="K195" s="51">
        <v>68.284840000000003</v>
      </c>
      <c r="L195" s="51">
        <v>77.159311000000002</v>
      </c>
      <c r="M195" s="51">
        <v>59.549674000000003</v>
      </c>
      <c r="N195" s="51">
        <v>62.799061000000002</v>
      </c>
      <c r="O195" s="51">
        <v>65.640820000000005</v>
      </c>
      <c r="P195" s="51">
        <v>60.912261000000001</v>
      </c>
      <c r="Q195" s="51">
        <v>57.503562000000002</v>
      </c>
      <c r="R195" s="51">
        <v>52.801253000000003</v>
      </c>
      <c r="S195" s="51">
        <v>67.179581999999996</v>
      </c>
      <c r="T195">
        <f t="shared" si="2"/>
        <v>67.890694317007913</v>
      </c>
    </row>
    <row r="196" spans="1:20" x14ac:dyDescent="0.3">
      <c r="A196" s="20">
        <v>40057</v>
      </c>
      <c r="B196" s="51">
        <v>70.892715999999993</v>
      </c>
      <c r="C196" s="51">
        <v>74.753596000000002</v>
      </c>
      <c r="D196" s="51">
        <v>70.892715999999993</v>
      </c>
      <c r="E196" s="51">
        <v>74.753596000000002</v>
      </c>
      <c r="F196" s="51">
        <v>70.992261999999997</v>
      </c>
      <c r="G196" s="51">
        <v>65.285818000000006</v>
      </c>
      <c r="H196" s="51">
        <v>75.954554000000002</v>
      </c>
      <c r="I196" s="51">
        <v>78.101802000000006</v>
      </c>
      <c r="J196" s="51">
        <v>81.726667000000006</v>
      </c>
      <c r="K196" s="51">
        <v>69.979614999999995</v>
      </c>
      <c r="L196" s="51">
        <v>77.047736999999998</v>
      </c>
      <c r="M196" s="51">
        <v>60.058504999999997</v>
      </c>
      <c r="N196" s="51">
        <v>64.144479000000004</v>
      </c>
      <c r="O196" s="51">
        <v>69.318780000000004</v>
      </c>
      <c r="P196" s="51">
        <v>60.818165999999998</v>
      </c>
      <c r="Q196" s="51">
        <v>57.492640000000002</v>
      </c>
      <c r="R196" s="51">
        <v>52.684925</v>
      </c>
      <c r="S196" s="51">
        <v>67.376771000000005</v>
      </c>
      <c r="T196">
        <f t="shared" si="2"/>
        <v>68.231242661259785</v>
      </c>
    </row>
    <row r="197" spans="1:20" x14ac:dyDescent="0.3">
      <c r="A197" s="21">
        <v>40087</v>
      </c>
      <c r="B197" s="51">
        <v>71.107191</v>
      </c>
      <c r="C197" s="51">
        <v>74.995048999999995</v>
      </c>
      <c r="D197" s="51">
        <v>71.107191</v>
      </c>
      <c r="E197" s="51">
        <v>74.995048999999995</v>
      </c>
      <c r="F197" s="51">
        <v>71.251662999999994</v>
      </c>
      <c r="G197" s="51">
        <v>65.662447999999998</v>
      </c>
      <c r="H197" s="51">
        <v>76.099267999999995</v>
      </c>
      <c r="I197" s="51">
        <v>78.324682999999993</v>
      </c>
      <c r="J197" s="51">
        <v>81.850375</v>
      </c>
      <c r="K197" s="51">
        <v>69.980407999999997</v>
      </c>
      <c r="L197" s="51">
        <v>77.445583999999997</v>
      </c>
      <c r="M197" s="51">
        <v>60.199218000000002</v>
      </c>
      <c r="N197" s="51">
        <v>62.559189000000003</v>
      </c>
      <c r="O197" s="51">
        <v>65.558891000000003</v>
      </c>
      <c r="P197" s="51">
        <v>60.575636000000003</v>
      </c>
      <c r="Q197" s="51">
        <v>58.705114000000002</v>
      </c>
      <c r="R197" s="51">
        <v>54.483443000000001</v>
      </c>
      <c r="S197" s="51">
        <v>67.439971999999997</v>
      </c>
      <c r="T197">
        <f t="shared" si="2"/>
        <v>68.437665783344357</v>
      </c>
    </row>
    <row r="198" spans="1:20" x14ac:dyDescent="0.3">
      <c r="A198" s="22">
        <v>40118</v>
      </c>
      <c r="B198" s="51">
        <v>71.476045999999997</v>
      </c>
      <c r="C198" s="51">
        <v>75.102902</v>
      </c>
      <c r="D198" s="51">
        <v>71.476045999999997</v>
      </c>
      <c r="E198" s="51">
        <v>75.102902</v>
      </c>
      <c r="F198" s="51">
        <v>71.387142999999995</v>
      </c>
      <c r="G198" s="51">
        <v>65.740200000000002</v>
      </c>
      <c r="H198" s="51">
        <v>76.289270999999999</v>
      </c>
      <c r="I198" s="51">
        <v>78.405094000000005</v>
      </c>
      <c r="J198" s="51">
        <v>81.962504999999993</v>
      </c>
      <c r="K198" s="51">
        <v>69.980411000000004</v>
      </c>
      <c r="L198" s="51">
        <v>77.528306000000001</v>
      </c>
      <c r="M198" s="51">
        <v>61.256518999999997</v>
      </c>
      <c r="N198" s="51">
        <v>61.921447000000001</v>
      </c>
      <c r="O198" s="51">
        <v>63.887771999999998</v>
      </c>
      <c r="P198" s="51">
        <v>60.575726000000003</v>
      </c>
      <c r="Q198" s="51">
        <v>60.814512999999998</v>
      </c>
      <c r="R198" s="51">
        <v>57.643422999999999</v>
      </c>
      <c r="S198" s="51">
        <v>67.488676999999996</v>
      </c>
      <c r="T198">
        <f t="shared" si="2"/>
        <v>68.79267313010503</v>
      </c>
    </row>
    <row r="199" spans="1:20" x14ac:dyDescent="0.3">
      <c r="A199" s="10">
        <v>40148</v>
      </c>
      <c r="B199" s="51">
        <v>71.771855000000002</v>
      </c>
      <c r="C199" s="51">
        <v>75.452250000000006</v>
      </c>
      <c r="D199" s="51">
        <v>71.771855000000002</v>
      </c>
      <c r="E199" s="51">
        <v>75.452250000000006</v>
      </c>
      <c r="F199" s="51">
        <v>71.638574000000006</v>
      </c>
      <c r="G199" s="51">
        <v>66.095438999999999</v>
      </c>
      <c r="H199" s="51">
        <v>76.438984000000005</v>
      </c>
      <c r="I199" s="51">
        <v>78.848529999999997</v>
      </c>
      <c r="J199" s="51">
        <v>82.192240999999996</v>
      </c>
      <c r="K199" s="51">
        <v>69.989851999999999</v>
      </c>
      <c r="L199" s="51">
        <v>78.331513999999999</v>
      </c>
      <c r="M199" s="51">
        <v>61.406700000000001</v>
      </c>
      <c r="N199" s="51">
        <v>61.989787</v>
      </c>
      <c r="O199" s="51">
        <v>63.356945000000003</v>
      </c>
      <c r="P199" s="51">
        <v>61.012937999999998</v>
      </c>
      <c r="Q199" s="51">
        <v>61.015445</v>
      </c>
      <c r="R199" s="51">
        <v>57.911009</v>
      </c>
      <c r="S199" s="51">
        <v>67.559323000000006</v>
      </c>
      <c r="T199">
        <f t="shared" si="2"/>
        <v>69.077376789369339</v>
      </c>
    </row>
    <row r="200" spans="1:20" x14ac:dyDescent="0.3">
      <c r="A200" s="12">
        <v>40179</v>
      </c>
      <c r="B200" s="51">
        <v>72.552046000000004</v>
      </c>
      <c r="C200" s="51">
        <v>76.019221999999999</v>
      </c>
      <c r="D200" s="51">
        <v>72.552046000000004</v>
      </c>
      <c r="E200" s="51">
        <v>76.019221999999999</v>
      </c>
      <c r="F200" s="51">
        <v>72.317756000000003</v>
      </c>
      <c r="G200" s="51">
        <v>66.929522000000006</v>
      </c>
      <c r="H200" s="51">
        <v>76.964128000000002</v>
      </c>
      <c r="I200" s="51">
        <v>79.303483</v>
      </c>
      <c r="J200" s="51">
        <v>82.620921999999993</v>
      </c>
      <c r="K200" s="51">
        <v>70.224526999999995</v>
      </c>
      <c r="L200" s="51">
        <v>78.891902000000002</v>
      </c>
      <c r="M200" s="51">
        <v>62.745041000000001</v>
      </c>
      <c r="N200" s="51">
        <v>63.565837000000002</v>
      </c>
      <c r="O200" s="51">
        <v>66.633514000000005</v>
      </c>
      <c r="P200" s="51">
        <v>61.538229999999999</v>
      </c>
      <c r="Q200" s="51">
        <v>62.205536000000002</v>
      </c>
      <c r="R200" s="51">
        <v>58.616459999999996</v>
      </c>
      <c r="S200" s="51">
        <v>69.714648999999994</v>
      </c>
      <c r="T200">
        <f t="shared" si="2"/>
        <v>69.828277649806552</v>
      </c>
    </row>
    <row r="201" spans="1:20" x14ac:dyDescent="0.3">
      <c r="A201" s="13">
        <v>40210</v>
      </c>
      <c r="B201" s="51">
        <v>72.971671000000001</v>
      </c>
      <c r="C201" s="51">
        <v>76.333280000000002</v>
      </c>
      <c r="D201" s="51">
        <v>72.971671000000001</v>
      </c>
      <c r="E201" s="51">
        <v>76.333280000000002</v>
      </c>
      <c r="F201" s="51">
        <v>72.628131999999994</v>
      </c>
      <c r="G201" s="51">
        <v>67.207454999999996</v>
      </c>
      <c r="H201" s="51">
        <v>77.303409000000002</v>
      </c>
      <c r="I201" s="51">
        <v>79.619774000000007</v>
      </c>
      <c r="J201" s="51">
        <v>82.965733999999998</v>
      </c>
      <c r="K201" s="51">
        <v>70.410212000000001</v>
      </c>
      <c r="L201" s="51">
        <v>79.230296999999993</v>
      </c>
      <c r="M201" s="51">
        <v>63.440733000000002</v>
      </c>
      <c r="N201" s="51">
        <v>64.136381</v>
      </c>
      <c r="O201" s="51">
        <v>67.794618999999997</v>
      </c>
      <c r="P201" s="51">
        <v>61.743811000000001</v>
      </c>
      <c r="Q201" s="51">
        <v>62.978614</v>
      </c>
      <c r="R201" s="51">
        <v>59.082338</v>
      </c>
      <c r="S201" s="51">
        <v>71.099687000000003</v>
      </c>
      <c r="T201">
        <f t="shared" si="2"/>
        <v>70.232148975624156</v>
      </c>
    </row>
    <row r="202" spans="1:20" x14ac:dyDescent="0.3">
      <c r="A202" s="14">
        <v>40238</v>
      </c>
      <c r="B202" s="51">
        <v>73.489725000000007</v>
      </c>
      <c r="C202" s="51">
        <v>76.601139000000003</v>
      </c>
      <c r="D202" s="51">
        <v>73.489725000000007</v>
      </c>
      <c r="E202" s="51">
        <v>76.601139000000003</v>
      </c>
      <c r="F202" s="51">
        <v>72.792038000000005</v>
      </c>
      <c r="G202" s="51">
        <v>67.315770000000001</v>
      </c>
      <c r="H202" s="51">
        <v>77.519571999999997</v>
      </c>
      <c r="I202" s="51">
        <v>79.987967999999995</v>
      </c>
      <c r="J202" s="51">
        <v>83.156830999999997</v>
      </c>
      <c r="K202" s="51">
        <v>70.456534000000005</v>
      </c>
      <c r="L202" s="51">
        <v>79.881600000000006</v>
      </c>
      <c r="M202" s="51">
        <v>64.615797000000001</v>
      </c>
      <c r="N202" s="51">
        <v>66.410280999999998</v>
      </c>
      <c r="O202" s="51">
        <v>73.525391999999997</v>
      </c>
      <c r="P202" s="51">
        <v>61.883716</v>
      </c>
      <c r="Q202" s="51">
        <v>63.470756000000002</v>
      </c>
      <c r="R202" s="51">
        <v>59.492928999999997</v>
      </c>
      <c r="S202" s="51">
        <v>71.756225999999998</v>
      </c>
      <c r="T202">
        <f t="shared" si="2"/>
        <v>70.730754053551152</v>
      </c>
    </row>
    <row r="203" spans="1:20" x14ac:dyDescent="0.3">
      <c r="A203" s="15">
        <v>40269</v>
      </c>
      <c r="B203" s="51">
        <v>73.255565000000004</v>
      </c>
      <c r="C203" s="51">
        <v>76.683689000000001</v>
      </c>
      <c r="D203" s="51">
        <v>73.255565000000004</v>
      </c>
      <c r="E203" s="51">
        <v>76.683689000000001</v>
      </c>
      <c r="F203" s="51">
        <v>72.974423999999999</v>
      </c>
      <c r="G203" s="51">
        <v>67.428078999999997</v>
      </c>
      <c r="H203" s="51">
        <v>77.768011000000001</v>
      </c>
      <c r="I203" s="51">
        <v>79.972680999999994</v>
      </c>
      <c r="J203" s="51">
        <v>83.246827999999994</v>
      </c>
      <c r="K203" s="51">
        <v>70.497050999999999</v>
      </c>
      <c r="L203" s="51">
        <v>79.749283000000005</v>
      </c>
      <c r="M203" s="51">
        <v>63.545574000000002</v>
      </c>
      <c r="N203" s="51">
        <v>64.888109</v>
      </c>
      <c r="O203" s="51">
        <v>69.840075999999996</v>
      </c>
      <c r="P203" s="51">
        <v>61.697111</v>
      </c>
      <c r="Q203" s="51">
        <v>62.681696000000002</v>
      </c>
      <c r="R203" s="51">
        <v>58.080837000000002</v>
      </c>
      <c r="S203" s="51">
        <v>72.192352</v>
      </c>
      <c r="T203">
        <f t="shared" si="2"/>
        <v>70.50538495101091</v>
      </c>
    </row>
    <row r="204" spans="1:20" x14ac:dyDescent="0.3">
      <c r="A204" s="16">
        <v>40299</v>
      </c>
      <c r="B204" s="51">
        <v>72.793977999999996</v>
      </c>
      <c r="C204" s="51">
        <v>76.862499999999997</v>
      </c>
      <c r="D204" s="51">
        <v>72.793977999999996</v>
      </c>
      <c r="E204" s="51">
        <v>76.862499999999997</v>
      </c>
      <c r="F204" s="51">
        <v>73.148903000000004</v>
      </c>
      <c r="G204" s="51">
        <v>67.602559999999997</v>
      </c>
      <c r="H204" s="51">
        <v>77.941192999999998</v>
      </c>
      <c r="I204" s="51">
        <v>80.154947000000007</v>
      </c>
      <c r="J204" s="51">
        <v>83.458566000000005</v>
      </c>
      <c r="K204" s="51">
        <v>70.557002999999995</v>
      </c>
      <c r="L204" s="51">
        <v>79.951234999999997</v>
      </c>
      <c r="M204" s="51">
        <v>61.393448999999997</v>
      </c>
      <c r="N204" s="51">
        <v>62.64828</v>
      </c>
      <c r="O204" s="51">
        <v>64.001418000000001</v>
      </c>
      <c r="P204" s="51">
        <v>61.678634000000002</v>
      </c>
      <c r="Q204" s="51">
        <v>60.585056999999999</v>
      </c>
      <c r="R204" s="51">
        <v>54.866047000000002</v>
      </c>
      <c r="S204" s="51">
        <v>72.289946</v>
      </c>
      <c r="T204">
        <f t="shared" si="2"/>
        <v>70.061126973840402</v>
      </c>
    </row>
    <row r="205" spans="1:20" x14ac:dyDescent="0.3">
      <c r="A205" s="17">
        <v>40330</v>
      </c>
      <c r="B205" s="51">
        <v>72.771182999999994</v>
      </c>
      <c r="C205" s="51">
        <v>76.968327000000002</v>
      </c>
      <c r="D205" s="51">
        <v>72.771182999999994</v>
      </c>
      <c r="E205" s="51">
        <v>76.968327000000002</v>
      </c>
      <c r="F205" s="51">
        <v>73.131844999999998</v>
      </c>
      <c r="G205" s="51">
        <v>67.457378000000006</v>
      </c>
      <c r="H205" s="51">
        <v>78.047503000000006</v>
      </c>
      <c r="I205" s="51">
        <v>80.380298999999994</v>
      </c>
      <c r="J205" s="51">
        <v>83.638344000000004</v>
      </c>
      <c r="K205" s="51">
        <v>70.629067000000006</v>
      </c>
      <c r="L205" s="51">
        <v>80.275773999999998</v>
      </c>
      <c r="M205" s="51">
        <v>61.030484999999999</v>
      </c>
      <c r="N205" s="51">
        <v>61.318733000000002</v>
      </c>
      <c r="O205" s="51">
        <v>61.388927000000002</v>
      </c>
      <c r="P205" s="51">
        <v>61.142130000000002</v>
      </c>
      <c r="Q205" s="51">
        <v>60.822499999999998</v>
      </c>
      <c r="R205" s="51">
        <v>55.044429000000001</v>
      </c>
      <c r="S205" s="51">
        <v>72.645644000000004</v>
      </c>
      <c r="T205">
        <f t="shared" si="2"/>
        <v>70.039187749837978</v>
      </c>
    </row>
    <row r="206" spans="1:20" x14ac:dyDescent="0.3">
      <c r="A206" s="18">
        <v>40360</v>
      </c>
      <c r="B206" s="51">
        <v>72.929190000000006</v>
      </c>
      <c r="C206" s="51">
        <v>77.128704999999997</v>
      </c>
      <c r="D206" s="51">
        <v>72.929190000000006</v>
      </c>
      <c r="E206" s="51">
        <v>77.128704999999997</v>
      </c>
      <c r="F206" s="51">
        <v>73.097831999999997</v>
      </c>
      <c r="G206" s="51">
        <v>67.447823</v>
      </c>
      <c r="H206" s="51">
        <v>77.990217000000001</v>
      </c>
      <c r="I206" s="51">
        <v>80.729781000000003</v>
      </c>
      <c r="J206" s="51">
        <v>83.757401999999999</v>
      </c>
      <c r="K206" s="51">
        <v>70.705628000000004</v>
      </c>
      <c r="L206" s="51">
        <v>80.937271999999993</v>
      </c>
      <c r="M206" s="51">
        <v>61.181449000000001</v>
      </c>
      <c r="N206" s="51">
        <v>61.415680000000002</v>
      </c>
      <c r="O206" s="51">
        <v>62.4893</v>
      </c>
      <c r="P206" s="51">
        <v>60.620868000000002</v>
      </c>
      <c r="Q206" s="51">
        <v>61.006936000000003</v>
      </c>
      <c r="R206" s="51">
        <v>55.285730000000001</v>
      </c>
      <c r="S206" s="51">
        <v>72.719014999999999</v>
      </c>
      <c r="T206">
        <f t="shared" si="2"/>
        <v>70.191262808708331</v>
      </c>
    </row>
    <row r="207" spans="1:20" x14ac:dyDescent="0.3">
      <c r="A207" s="19">
        <v>40391</v>
      </c>
      <c r="B207" s="51">
        <v>73.131749999999997</v>
      </c>
      <c r="C207" s="51">
        <v>77.203400000000002</v>
      </c>
      <c r="D207" s="51">
        <v>73.131749999999997</v>
      </c>
      <c r="E207" s="51">
        <v>77.203400000000002</v>
      </c>
      <c r="F207" s="51">
        <v>73.236622999999994</v>
      </c>
      <c r="G207" s="51">
        <v>67.503478000000001</v>
      </c>
      <c r="H207" s="51">
        <v>78.207947000000004</v>
      </c>
      <c r="I207" s="51">
        <v>80.741568999999998</v>
      </c>
      <c r="J207" s="51">
        <v>83.887656000000007</v>
      </c>
      <c r="K207" s="51">
        <v>71.310467000000003</v>
      </c>
      <c r="L207" s="51">
        <v>80.606077999999997</v>
      </c>
      <c r="M207" s="51">
        <v>61.719495999999999</v>
      </c>
      <c r="N207" s="51">
        <v>62.260010999999999</v>
      </c>
      <c r="O207" s="51">
        <v>63.470021000000003</v>
      </c>
      <c r="P207" s="51">
        <v>61.379359999999998</v>
      </c>
      <c r="Q207" s="51">
        <v>61.354528999999999</v>
      </c>
      <c r="R207" s="51">
        <v>55.745353999999999</v>
      </c>
      <c r="S207" s="51">
        <v>72.84769</v>
      </c>
      <c r="T207">
        <f t="shared" si="2"/>
        <v>70.38621824691532</v>
      </c>
    </row>
    <row r="208" spans="1:20" x14ac:dyDescent="0.3">
      <c r="A208" s="20">
        <v>40422</v>
      </c>
      <c r="B208" s="51">
        <v>73.515110000000007</v>
      </c>
      <c r="C208" s="51">
        <v>77.482808000000006</v>
      </c>
      <c r="D208" s="51">
        <v>73.515110000000007</v>
      </c>
      <c r="E208" s="51">
        <v>77.482808000000006</v>
      </c>
      <c r="F208" s="51">
        <v>73.446292999999997</v>
      </c>
      <c r="G208" s="51">
        <v>67.571821999999997</v>
      </c>
      <c r="H208" s="51">
        <v>78.552002999999999</v>
      </c>
      <c r="I208" s="51">
        <v>81.087855000000005</v>
      </c>
      <c r="J208" s="51">
        <v>84.007416000000006</v>
      </c>
      <c r="K208" s="51">
        <v>73.237502000000006</v>
      </c>
      <c r="L208" s="51">
        <v>80.523565000000005</v>
      </c>
      <c r="M208" s="51">
        <v>62.375256999999998</v>
      </c>
      <c r="N208" s="51">
        <v>63.489721000000003</v>
      </c>
      <c r="O208" s="51">
        <v>65.986509999999996</v>
      </c>
      <c r="P208" s="51">
        <v>61.813882999999997</v>
      </c>
      <c r="Q208" s="51">
        <v>61.653564000000003</v>
      </c>
      <c r="R208" s="51">
        <v>56.161459999999998</v>
      </c>
      <c r="S208" s="51">
        <v>72.917524999999998</v>
      </c>
      <c r="T208">
        <f t="shared" si="2"/>
        <v>70.755186043079618</v>
      </c>
    </row>
    <row r="209" spans="1:20" x14ac:dyDescent="0.3">
      <c r="A209" s="21">
        <v>40452</v>
      </c>
      <c r="B209" s="51">
        <v>73.968925999999996</v>
      </c>
      <c r="C209" s="51">
        <v>77.630944999999997</v>
      </c>
      <c r="D209" s="51">
        <v>73.968925999999996</v>
      </c>
      <c r="E209" s="51">
        <v>77.630944999999997</v>
      </c>
      <c r="F209" s="51">
        <v>73.765326999999999</v>
      </c>
      <c r="G209" s="51">
        <v>67.874140999999995</v>
      </c>
      <c r="H209" s="51">
        <v>78.884747000000004</v>
      </c>
      <c r="I209" s="51">
        <v>81.068489</v>
      </c>
      <c r="J209" s="51">
        <v>84.112533999999997</v>
      </c>
      <c r="K209" s="51">
        <v>73.237515000000002</v>
      </c>
      <c r="L209" s="51">
        <v>80.384378999999996</v>
      </c>
      <c r="M209" s="51">
        <v>63.633527000000001</v>
      </c>
      <c r="N209" s="51">
        <v>64.495729999999995</v>
      </c>
      <c r="O209" s="51">
        <v>68.268469999999994</v>
      </c>
      <c r="P209" s="51">
        <v>62.031858</v>
      </c>
      <c r="Q209" s="51">
        <v>63.067886999999999</v>
      </c>
      <c r="R209" s="51">
        <v>58.279186000000003</v>
      </c>
      <c r="S209" s="51">
        <v>72.952151000000001</v>
      </c>
      <c r="T209">
        <f t="shared" si="2"/>
        <v>71.191964761214223</v>
      </c>
    </row>
    <row r="210" spans="1:20" x14ac:dyDescent="0.3">
      <c r="A210" s="22">
        <v>40483</v>
      </c>
      <c r="B210" s="51">
        <v>74.561581000000004</v>
      </c>
      <c r="C210" s="51">
        <v>77.814944999999994</v>
      </c>
      <c r="D210" s="51">
        <v>74.561581000000004</v>
      </c>
      <c r="E210" s="51">
        <v>77.814944999999994</v>
      </c>
      <c r="F210" s="51">
        <v>74.022356000000002</v>
      </c>
      <c r="G210" s="51">
        <v>68.237275999999994</v>
      </c>
      <c r="H210" s="51">
        <v>79.037806000000003</v>
      </c>
      <c r="I210" s="51">
        <v>81.180387999999994</v>
      </c>
      <c r="J210" s="51">
        <v>84.218964999999997</v>
      </c>
      <c r="K210" s="51">
        <v>73.237121000000002</v>
      </c>
      <c r="L210" s="51">
        <v>80.544428999999994</v>
      </c>
      <c r="M210" s="51">
        <v>65.303905999999998</v>
      </c>
      <c r="N210" s="51">
        <v>65.385611999999995</v>
      </c>
      <c r="O210" s="51">
        <v>70.369636</v>
      </c>
      <c r="P210" s="51">
        <v>62.173788999999999</v>
      </c>
      <c r="Q210" s="51">
        <v>65.222150999999997</v>
      </c>
      <c r="R210" s="51">
        <v>61.486179</v>
      </c>
      <c r="S210" s="51">
        <v>73.041782999999995</v>
      </c>
      <c r="T210">
        <f t="shared" si="2"/>
        <v>71.762370148410994</v>
      </c>
    </row>
    <row r="211" spans="1:20" x14ac:dyDescent="0.3">
      <c r="A211" s="10">
        <v>40513</v>
      </c>
      <c r="B211" s="51">
        <v>74.930954</v>
      </c>
      <c r="C211" s="51">
        <v>78.150823000000003</v>
      </c>
      <c r="D211" s="51">
        <v>74.930954</v>
      </c>
      <c r="E211" s="51">
        <v>78.150823000000003</v>
      </c>
      <c r="F211" s="51">
        <v>74.377791000000002</v>
      </c>
      <c r="G211" s="51">
        <v>68.972857000000005</v>
      </c>
      <c r="H211" s="51">
        <v>79.024944000000005</v>
      </c>
      <c r="I211" s="51">
        <v>81.495712999999995</v>
      </c>
      <c r="J211" s="51">
        <v>84.360100000000003</v>
      </c>
      <c r="K211" s="51">
        <v>73.239906000000005</v>
      </c>
      <c r="L211" s="51">
        <v>81.137213000000003</v>
      </c>
      <c r="M211" s="51">
        <v>65.757802999999996</v>
      </c>
      <c r="N211" s="51">
        <v>66.305492999999998</v>
      </c>
      <c r="O211" s="51">
        <v>72.224835999999996</v>
      </c>
      <c r="P211" s="51">
        <v>62.515616000000001</v>
      </c>
      <c r="Q211" s="51">
        <v>65.386461999999995</v>
      </c>
      <c r="R211" s="51">
        <v>61.640050000000002</v>
      </c>
      <c r="S211" s="51">
        <v>73.227824999999996</v>
      </c>
      <c r="T211">
        <f t="shared" ref="T211:T274" si="3">B211*100/$B$327</f>
        <v>72.117876048276884</v>
      </c>
    </row>
    <row r="212" spans="1:20" x14ac:dyDescent="0.3">
      <c r="A212" s="12">
        <v>40544</v>
      </c>
      <c r="B212" s="51">
        <v>75.295991000000001</v>
      </c>
      <c r="C212" s="51">
        <v>78.508111999999997</v>
      </c>
      <c r="D212" s="51">
        <v>75.295991000000001</v>
      </c>
      <c r="E212" s="51">
        <v>78.508111999999997</v>
      </c>
      <c r="F212" s="51">
        <v>74.920874999999995</v>
      </c>
      <c r="G212" s="51">
        <v>69.946038000000001</v>
      </c>
      <c r="H212" s="51">
        <v>79.179938000000007</v>
      </c>
      <c r="I212" s="51">
        <v>81.680738000000005</v>
      </c>
      <c r="J212" s="51">
        <v>84.550578999999999</v>
      </c>
      <c r="K212" s="51">
        <v>73.466488999999996</v>
      </c>
      <c r="L212" s="51">
        <v>81.306835000000007</v>
      </c>
      <c r="M212" s="51">
        <v>66.129486</v>
      </c>
      <c r="N212" s="51">
        <v>66.125694999999993</v>
      </c>
      <c r="O212" s="51">
        <v>71.631399999999999</v>
      </c>
      <c r="P212" s="51">
        <v>62.627799000000003</v>
      </c>
      <c r="Q212" s="51">
        <v>66.029666000000006</v>
      </c>
      <c r="R212" s="51">
        <v>62.204358999999997</v>
      </c>
      <c r="S212" s="51">
        <v>74.038263999999998</v>
      </c>
      <c r="T212">
        <f t="shared" si="3"/>
        <v>72.469208731416543</v>
      </c>
    </row>
    <row r="213" spans="1:20" x14ac:dyDescent="0.3">
      <c r="A213" s="13">
        <v>40575</v>
      </c>
      <c r="B213" s="51">
        <v>75.578460000000007</v>
      </c>
      <c r="C213" s="51">
        <v>78.824087000000006</v>
      </c>
      <c r="D213" s="51">
        <v>75.578460000000007</v>
      </c>
      <c r="E213" s="51">
        <v>78.824087000000006</v>
      </c>
      <c r="F213" s="51">
        <v>75.320616000000001</v>
      </c>
      <c r="G213" s="51">
        <v>70.418372000000005</v>
      </c>
      <c r="H213" s="51">
        <v>79.517415999999997</v>
      </c>
      <c r="I213" s="51">
        <v>81.921679999999995</v>
      </c>
      <c r="J213" s="51">
        <v>84.720844999999997</v>
      </c>
      <c r="K213" s="51">
        <v>73.568556999999998</v>
      </c>
      <c r="L213" s="51">
        <v>81.659902000000002</v>
      </c>
      <c r="M213" s="51">
        <v>66.317493999999996</v>
      </c>
      <c r="N213" s="51">
        <v>66.116173000000003</v>
      </c>
      <c r="O213" s="51">
        <v>71.018410000000003</v>
      </c>
      <c r="P213" s="51">
        <v>63.003712999999998</v>
      </c>
      <c r="Q213" s="51">
        <v>66.327509000000006</v>
      </c>
      <c r="R213" s="51">
        <v>62.558416000000001</v>
      </c>
      <c r="S213" s="51">
        <v>74.215022000000005</v>
      </c>
      <c r="T213">
        <f t="shared" si="3"/>
        <v>72.741073204535112</v>
      </c>
    </row>
    <row r="214" spans="1:20" x14ac:dyDescent="0.3">
      <c r="A214" s="14">
        <v>40603</v>
      </c>
      <c r="B214" s="51">
        <v>75.723450999999997</v>
      </c>
      <c r="C214" s="51">
        <v>79.059361999999993</v>
      </c>
      <c r="D214" s="51">
        <v>75.723450999999997</v>
      </c>
      <c r="E214" s="51">
        <v>79.059361999999993</v>
      </c>
      <c r="F214" s="51">
        <v>75.684479999999994</v>
      </c>
      <c r="G214" s="51">
        <v>71.049464</v>
      </c>
      <c r="H214" s="51">
        <v>79.652163999999999</v>
      </c>
      <c r="I214" s="51">
        <v>82.041883999999996</v>
      </c>
      <c r="J214" s="51">
        <v>84.901650000000004</v>
      </c>
      <c r="K214" s="51">
        <v>73.598129</v>
      </c>
      <c r="L214" s="51">
        <v>81.748549999999994</v>
      </c>
      <c r="M214" s="51">
        <v>66.208477000000002</v>
      </c>
      <c r="N214" s="51">
        <v>65.290126999999998</v>
      </c>
      <c r="O214" s="51">
        <v>68.852727000000002</v>
      </c>
      <c r="P214" s="51">
        <v>63.033065999999998</v>
      </c>
      <c r="Q214" s="51">
        <v>66.618412000000006</v>
      </c>
      <c r="R214" s="51">
        <v>63.036856999999998</v>
      </c>
      <c r="S214" s="51">
        <v>74.103848999999997</v>
      </c>
      <c r="T214">
        <f t="shared" si="3"/>
        <v>72.880620913564869</v>
      </c>
    </row>
    <row r="215" spans="1:20" x14ac:dyDescent="0.3">
      <c r="A215" s="15">
        <v>40634</v>
      </c>
      <c r="B215" s="51">
        <v>75.717440999999994</v>
      </c>
      <c r="C215" s="51">
        <v>79.118986000000007</v>
      </c>
      <c r="D215" s="51">
        <v>75.717440999999994</v>
      </c>
      <c r="E215" s="51">
        <v>79.118986000000007</v>
      </c>
      <c r="F215" s="51">
        <v>75.946855999999997</v>
      </c>
      <c r="G215" s="51">
        <v>71.461156000000003</v>
      </c>
      <c r="H215" s="51">
        <v>79.786513999999997</v>
      </c>
      <c r="I215" s="51">
        <v>81.920204999999996</v>
      </c>
      <c r="J215" s="51">
        <v>85.071241000000001</v>
      </c>
      <c r="K215" s="51">
        <v>73.650721000000004</v>
      </c>
      <c r="L215" s="51">
        <v>81.287053999999998</v>
      </c>
      <c r="M215" s="51">
        <v>66.021559999999994</v>
      </c>
      <c r="N215" s="51">
        <v>67.288445999999993</v>
      </c>
      <c r="O215" s="51">
        <v>73.825389999999999</v>
      </c>
      <c r="P215" s="51">
        <v>63.132219999999997</v>
      </c>
      <c r="Q215" s="51">
        <v>65.213491000000005</v>
      </c>
      <c r="R215" s="51">
        <v>60.986472999999997</v>
      </c>
      <c r="S215" s="51">
        <v>74.083856999999995</v>
      </c>
      <c r="T215">
        <f t="shared" si="3"/>
        <v>72.874836542595162</v>
      </c>
    </row>
    <row r="216" spans="1:20" x14ac:dyDescent="0.3">
      <c r="A216" s="16">
        <v>40664</v>
      </c>
      <c r="B216" s="51">
        <v>75.159263999999993</v>
      </c>
      <c r="C216" s="51">
        <v>79.259855999999999</v>
      </c>
      <c r="D216" s="51">
        <v>75.159263999999993</v>
      </c>
      <c r="E216" s="51">
        <v>79.259855999999999</v>
      </c>
      <c r="F216" s="51">
        <v>76.160846000000006</v>
      </c>
      <c r="G216" s="51">
        <v>71.824653999999995</v>
      </c>
      <c r="H216" s="51">
        <v>79.872320000000002</v>
      </c>
      <c r="I216" s="51">
        <v>81.995637000000002</v>
      </c>
      <c r="J216" s="51">
        <v>85.242051000000004</v>
      </c>
      <c r="K216" s="51">
        <v>73.673772</v>
      </c>
      <c r="L216" s="51">
        <v>81.284987000000001</v>
      </c>
      <c r="M216" s="51">
        <v>63.511529000000003</v>
      </c>
      <c r="N216" s="51">
        <v>64.687776999999997</v>
      </c>
      <c r="O216" s="51">
        <v>66.651640999999998</v>
      </c>
      <c r="P216" s="51">
        <v>63.451669000000003</v>
      </c>
      <c r="Q216" s="51">
        <v>62.757860000000001</v>
      </c>
      <c r="R216" s="51">
        <v>57.266621000000001</v>
      </c>
      <c r="S216" s="51">
        <v>74.339994000000004</v>
      </c>
      <c r="T216">
        <f t="shared" si="3"/>
        <v>72.337614773084539</v>
      </c>
    </row>
    <row r="217" spans="1:20" x14ac:dyDescent="0.3">
      <c r="A217" s="17">
        <v>40695</v>
      </c>
      <c r="B217" s="51">
        <v>75.155507999999998</v>
      </c>
      <c r="C217" s="51">
        <v>79.413224999999997</v>
      </c>
      <c r="D217" s="51">
        <v>75.155507999999998</v>
      </c>
      <c r="E217" s="51">
        <v>79.413224999999997</v>
      </c>
      <c r="F217" s="51">
        <v>76.323238000000003</v>
      </c>
      <c r="G217" s="51">
        <v>72.090710000000001</v>
      </c>
      <c r="H217" s="51">
        <v>79.945830999999998</v>
      </c>
      <c r="I217" s="51">
        <v>82.140871000000004</v>
      </c>
      <c r="J217" s="51">
        <v>85.400121999999996</v>
      </c>
      <c r="K217" s="51">
        <v>73.727470999999994</v>
      </c>
      <c r="L217" s="51">
        <v>81.445806000000005</v>
      </c>
      <c r="M217" s="51">
        <v>63.069754000000003</v>
      </c>
      <c r="N217" s="51">
        <v>62.990034000000001</v>
      </c>
      <c r="O217" s="51">
        <v>62.383335000000002</v>
      </c>
      <c r="P217" s="51">
        <v>63.395279000000002</v>
      </c>
      <c r="Q217" s="51">
        <v>63.016981000000001</v>
      </c>
      <c r="R217" s="51">
        <v>57.585545000000003</v>
      </c>
      <c r="S217" s="51">
        <v>74.470451999999995</v>
      </c>
      <c r="T217">
        <f t="shared" si="3"/>
        <v>72.33399978184292</v>
      </c>
    </row>
    <row r="218" spans="1:20" x14ac:dyDescent="0.3">
      <c r="A218" s="18">
        <v>40725</v>
      </c>
      <c r="B218" s="51">
        <v>75.516107000000005</v>
      </c>
      <c r="C218" s="51">
        <v>79.591637000000006</v>
      </c>
      <c r="D218" s="51">
        <v>75.516107000000005</v>
      </c>
      <c r="E218" s="51">
        <v>79.591637000000006</v>
      </c>
      <c r="F218" s="51">
        <v>76.380420999999998</v>
      </c>
      <c r="G218" s="51">
        <v>72.317179999999993</v>
      </c>
      <c r="H218" s="51">
        <v>79.857883000000001</v>
      </c>
      <c r="I218" s="51">
        <v>82.427591000000007</v>
      </c>
      <c r="J218" s="51">
        <v>85.493593000000004</v>
      </c>
      <c r="K218" s="51">
        <v>73.784560999999997</v>
      </c>
      <c r="L218" s="51">
        <v>81.993060999999997</v>
      </c>
      <c r="M218" s="51">
        <v>63.939529</v>
      </c>
      <c r="N218" s="51">
        <v>64.882840999999999</v>
      </c>
      <c r="O218" s="51">
        <v>66.283703000000003</v>
      </c>
      <c r="P218" s="51">
        <v>64.006378999999995</v>
      </c>
      <c r="Q218" s="51">
        <v>63.315064999999997</v>
      </c>
      <c r="R218" s="51">
        <v>57.931412000000002</v>
      </c>
      <c r="S218" s="51">
        <v>74.665491000000003</v>
      </c>
      <c r="T218">
        <f t="shared" si="3"/>
        <v>72.681061077567676</v>
      </c>
    </row>
    <row r="219" spans="1:20" x14ac:dyDescent="0.3">
      <c r="A219" s="19">
        <v>40756</v>
      </c>
      <c r="B219" s="51">
        <v>75.635554999999997</v>
      </c>
      <c r="C219" s="51">
        <v>79.687016</v>
      </c>
      <c r="D219" s="51">
        <v>75.635554999999997</v>
      </c>
      <c r="E219" s="51">
        <v>79.687016</v>
      </c>
      <c r="F219" s="51">
        <v>76.448561999999995</v>
      </c>
      <c r="G219" s="51">
        <v>72.333364000000003</v>
      </c>
      <c r="H219" s="51">
        <v>79.970560000000006</v>
      </c>
      <c r="I219" s="51">
        <v>82.547281999999996</v>
      </c>
      <c r="J219" s="51">
        <v>85.583704999999995</v>
      </c>
      <c r="K219" s="51">
        <v>74.771606000000006</v>
      </c>
      <c r="L219" s="51">
        <v>81.872822999999997</v>
      </c>
      <c r="M219" s="51">
        <v>64.124358000000001</v>
      </c>
      <c r="N219" s="51">
        <v>64.980508999999998</v>
      </c>
      <c r="O219" s="51">
        <v>65.531597000000005</v>
      </c>
      <c r="P219" s="51">
        <v>64.646829999999994</v>
      </c>
      <c r="Q219" s="51">
        <v>63.548200999999999</v>
      </c>
      <c r="R219" s="51">
        <v>58.215249999999997</v>
      </c>
      <c r="S219" s="51">
        <v>74.789512999999999</v>
      </c>
      <c r="T219">
        <f t="shared" si="3"/>
        <v>72.796024728747327</v>
      </c>
    </row>
    <row r="220" spans="1:20" x14ac:dyDescent="0.3">
      <c r="A220" s="20">
        <v>40787</v>
      </c>
      <c r="B220" s="51">
        <v>75.821112999999997</v>
      </c>
      <c r="C220" s="51">
        <v>79.898959000000005</v>
      </c>
      <c r="D220" s="51">
        <v>75.821112999999997</v>
      </c>
      <c r="E220" s="51">
        <v>79.898959000000005</v>
      </c>
      <c r="F220" s="51">
        <v>76.690247999999997</v>
      </c>
      <c r="G220" s="51">
        <v>72.520133000000001</v>
      </c>
      <c r="H220" s="51">
        <v>80.259307000000007</v>
      </c>
      <c r="I220" s="51">
        <v>82.732538000000005</v>
      </c>
      <c r="J220" s="51">
        <v>85.710656</v>
      </c>
      <c r="K220" s="51">
        <v>76.268696000000006</v>
      </c>
      <c r="L220" s="51">
        <v>81.708511999999999</v>
      </c>
      <c r="M220" s="51">
        <v>64.235118</v>
      </c>
      <c r="N220" s="51">
        <v>64.815482000000003</v>
      </c>
      <c r="O220" s="51">
        <v>64.551655999999994</v>
      </c>
      <c r="P220" s="51">
        <v>65.002246999999997</v>
      </c>
      <c r="Q220" s="51">
        <v>63.812545</v>
      </c>
      <c r="R220" s="51">
        <v>58.589841999999997</v>
      </c>
      <c r="S220" s="51">
        <v>74.817239999999998</v>
      </c>
      <c r="T220">
        <f t="shared" si="3"/>
        <v>72.974616460593765</v>
      </c>
    </row>
    <row r="221" spans="1:20" x14ac:dyDescent="0.3">
      <c r="A221" s="21">
        <v>40817</v>
      </c>
      <c r="B221" s="51">
        <v>76.332712000000001</v>
      </c>
      <c r="C221" s="51">
        <v>80.106074000000007</v>
      </c>
      <c r="D221" s="51">
        <v>76.332712000000001</v>
      </c>
      <c r="E221" s="51">
        <v>80.106074000000007</v>
      </c>
      <c r="F221" s="51">
        <v>76.962011000000004</v>
      </c>
      <c r="G221" s="51">
        <v>72.937556000000001</v>
      </c>
      <c r="H221" s="51">
        <v>80.406177999999997</v>
      </c>
      <c r="I221" s="51">
        <v>82.881761999999995</v>
      </c>
      <c r="J221" s="51">
        <v>85.835510999999997</v>
      </c>
      <c r="K221" s="51">
        <v>76.307430999999994</v>
      </c>
      <c r="L221" s="51">
        <v>81.915717000000001</v>
      </c>
      <c r="M221" s="51">
        <v>65.597134999999994</v>
      </c>
      <c r="N221" s="51">
        <v>65.007054999999994</v>
      </c>
      <c r="O221" s="51">
        <v>63.613503999999999</v>
      </c>
      <c r="P221" s="51">
        <v>65.915432999999993</v>
      </c>
      <c r="Q221" s="51">
        <v>65.824996999999996</v>
      </c>
      <c r="R221" s="51">
        <v>61.531669000000001</v>
      </c>
      <c r="S221" s="51">
        <v>74.835618999999994</v>
      </c>
      <c r="T221">
        <f t="shared" si="3"/>
        <v>73.467008873860294</v>
      </c>
    </row>
    <row r="222" spans="1:20" x14ac:dyDescent="0.3">
      <c r="A222" s="22">
        <v>40848</v>
      </c>
      <c r="B222" s="51">
        <v>77.158332999999999</v>
      </c>
      <c r="C222" s="51">
        <v>80.364585000000005</v>
      </c>
      <c r="D222" s="51">
        <v>77.158332999999999</v>
      </c>
      <c r="E222" s="51">
        <v>80.364585000000005</v>
      </c>
      <c r="F222" s="51">
        <v>77.222052000000005</v>
      </c>
      <c r="G222" s="51">
        <v>73.295345999999995</v>
      </c>
      <c r="H222" s="51">
        <v>80.582402999999999</v>
      </c>
      <c r="I222" s="51">
        <v>83.13879</v>
      </c>
      <c r="J222" s="51">
        <v>85.958363000000006</v>
      </c>
      <c r="K222" s="51">
        <v>76.307061000000004</v>
      </c>
      <c r="L222" s="51">
        <v>82.383928999999995</v>
      </c>
      <c r="M222" s="51">
        <v>68.003112999999999</v>
      </c>
      <c r="N222" s="51">
        <v>65.953631999999999</v>
      </c>
      <c r="O222" s="51">
        <v>64.637893000000005</v>
      </c>
      <c r="P222" s="51">
        <v>66.812579999999997</v>
      </c>
      <c r="Q222" s="51">
        <v>69.040897999999999</v>
      </c>
      <c r="R222" s="51">
        <v>66.225022999999993</v>
      </c>
      <c r="S222" s="51">
        <v>74.881439999999998</v>
      </c>
      <c r="T222">
        <f t="shared" si="3"/>
        <v>74.261634189065205</v>
      </c>
    </row>
    <row r="223" spans="1:20" x14ac:dyDescent="0.3">
      <c r="A223" s="10">
        <v>40878</v>
      </c>
      <c r="B223" s="51">
        <v>77.792384999999996</v>
      </c>
      <c r="C223" s="51">
        <v>80.771269000000004</v>
      </c>
      <c r="D223" s="51">
        <v>77.792384999999996</v>
      </c>
      <c r="E223" s="51">
        <v>80.771269000000004</v>
      </c>
      <c r="F223" s="51">
        <v>77.737150999999997</v>
      </c>
      <c r="G223" s="51">
        <v>74.020570000000006</v>
      </c>
      <c r="H223" s="51">
        <v>80.917327</v>
      </c>
      <c r="I223" s="51">
        <v>83.448363999999998</v>
      </c>
      <c r="J223" s="51">
        <v>86.077337</v>
      </c>
      <c r="K223" s="51">
        <v>76.307124000000002</v>
      </c>
      <c r="L223" s="51">
        <v>82.976164999999995</v>
      </c>
      <c r="M223" s="51">
        <v>69.270032</v>
      </c>
      <c r="N223" s="51">
        <v>68.780298000000002</v>
      </c>
      <c r="O223" s="51">
        <v>69.068308999999999</v>
      </c>
      <c r="P223" s="51">
        <v>68.615718000000001</v>
      </c>
      <c r="Q223" s="51">
        <v>69.436289000000002</v>
      </c>
      <c r="R223" s="51">
        <v>66.759068999999997</v>
      </c>
      <c r="S223" s="51">
        <v>74.979077000000004</v>
      </c>
      <c r="T223">
        <f t="shared" si="3"/>
        <v>74.871882438996209</v>
      </c>
    </row>
    <row r="224" spans="1:20" x14ac:dyDescent="0.3">
      <c r="A224" s="12">
        <v>40909</v>
      </c>
      <c r="B224" s="51">
        <v>78.343048999999993</v>
      </c>
      <c r="C224" s="51">
        <v>81.133182000000005</v>
      </c>
      <c r="D224" s="51">
        <v>78.343048999999993</v>
      </c>
      <c r="E224" s="51">
        <v>81.133182000000005</v>
      </c>
      <c r="F224" s="51">
        <v>78.397178999999994</v>
      </c>
      <c r="G224" s="51">
        <v>74.966910999999996</v>
      </c>
      <c r="H224" s="51">
        <v>81.331855000000004</v>
      </c>
      <c r="I224" s="51">
        <v>83.543578999999994</v>
      </c>
      <c r="J224" s="51">
        <v>86.231784000000005</v>
      </c>
      <c r="K224" s="51">
        <v>76.636769999999999</v>
      </c>
      <c r="L224" s="51">
        <v>82.940453000000005</v>
      </c>
      <c r="M224" s="51">
        <v>70.345434999999995</v>
      </c>
      <c r="N224" s="51">
        <v>71.002384000000006</v>
      </c>
      <c r="O224" s="51">
        <v>71.684599000000006</v>
      </c>
      <c r="P224" s="51">
        <v>70.586648999999994</v>
      </c>
      <c r="Q224" s="51">
        <v>69.870746999999994</v>
      </c>
      <c r="R224" s="51">
        <v>67.167259000000001</v>
      </c>
      <c r="S224" s="51">
        <v>75.468581999999998</v>
      </c>
      <c r="T224">
        <f t="shared" si="3"/>
        <v>75.401873263565832</v>
      </c>
    </row>
    <row r="225" spans="1:20" x14ac:dyDescent="0.3">
      <c r="A225" s="13">
        <v>40940</v>
      </c>
      <c r="B225" s="51">
        <v>78.502313999999998</v>
      </c>
      <c r="C225" s="51">
        <v>81.478176000000005</v>
      </c>
      <c r="D225" s="51">
        <v>78.502313999999998</v>
      </c>
      <c r="E225" s="51">
        <v>81.478176000000005</v>
      </c>
      <c r="F225" s="51">
        <v>78.898236999999995</v>
      </c>
      <c r="G225" s="51">
        <v>75.556742999999997</v>
      </c>
      <c r="H225" s="51">
        <v>81.756771000000001</v>
      </c>
      <c r="I225" s="51">
        <v>83.748885999999999</v>
      </c>
      <c r="J225" s="51">
        <v>86.395566000000002</v>
      </c>
      <c r="K225" s="51">
        <v>76.819492999999994</v>
      </c>
      <c r="L225" s="51">
        <v>83.193270999999996</v>
      </c>
      <c r="M225" s="51">
        <v>69.985427000000001</v>
      </c>
      <c r="N225" s="51">
        <v>69.718823</v>
      </c>
      <c r="O225" s="51">
        <v>67.890189000000007</v>
      </c>
      <c r="P225" s="51">
        <v>70.906419</v>
      </c>
      <c r="Q225" s="51">
        <v>70.026184000000001</v>
      </c>
      <c r="R225" s="51">
        <v>67.562033</v>
      </c>
      <c r="S225" s="51">
        <v>75.111469</v>
      </c>
      <c r="T225">
        <f t="shared" si="3"/>
        <v>75.555159094263104</v>
      </c>
    </row>
    <row r="226" spans="1:20" x14ac:dyDescent="0.3">
      <c r="A226" s="14">
        <v>40969</v>
      </c>
      <c r="B226" s="51">
        <v>78.547388999999995</v>
      </c>
      <c r="C226" s="51">
        <v>81.677294000000003</v>
      </c>
      <c r="D226" s="51">
        <v>78.547388999999995</v>
      </c>
      <c r="E226" s="51">
        <v>81.677294000000003</v>
      </c>
      <c r="F226" s="51">
        <v>79.097058000000004</v>
      </c>
      <c r="G226" s="51">
        <v>75.759041999999994</v>
      </c>
      <c r="H226" s="51">
        <v>81.952594000000005</v>
      </c>
      <c r="I226" s="51">
        <v>83.948183999999998</v>
      </c>
      <c r="J226" s="51">
        <v>86.549445000000006</v>
      </c>
      <c r="K226" s="51">
        <v>76.822575000000001</v>
      </c>
      <c r="L226" s="51">
        <v>83.497720999999999</v>
      </c>
      <c r="M226" s="51">
        <v>69.600459000000001</v>
      </c>
      <c r="N226" s="51">
        <v>68.596234999999993</v>
      </c>
      <c r="O226" s="51">
        <v>65.376165</v>
      </c>
      <c r="P226" s="51">
        <v>70.672233000000006</v>
      </c>
      <c r="Q226" s="51">
        <v>70.053039999999996</v>
      </c>
      <c r="R226" s="51">
        <v>67.859854999999996</v>
      </c>
      <c r="S226" s="51">
        <v>74.558436999999998</v>
      </c>
      <c r="T226">
        <f t="shared" si="3"/>
        <v>75.598541876535919</v>
      </c>
    </row>
    <row r="227" spans="1:20" x14ac:dyDescent="0.3">
      <c r="A227" s="15">
        <v>41000</v>
      </c>
      <c r="B227" s="51">
        <v>78.300979999999996</v>
      </c>
      <c r="C227" s="51">
        <v>81.800315999999995</v>
      </c>
      <c r="D227" s="51">
        <v>78.300979999999996</v>
      </c>
      <c r="E227" s="51">
        <v>81.800315999999995</v>
      </c>
      <c r="F227" s="51">
        <v>79.351248999999996</v>
      </c>
      <c r="G227" s="51">
        <v>76.045518999999999</v>
      </c>
      <c r="H227" s="51">
        <v>82.179089000000005</v>
      </c>
      <c r="I227" s="51">
        <v>83.953873999999999</v>
      </c>
      <c r="J227" s="51">
        <v>86.685327000000001</v>
      </c>
      <c r="K227" s="51">
        <v>76.836274000000003</v>
      </c>
      <c r="L227" s="51">
        <v>83.373106000000007</v>
      </c>
      <c r="M227" s="51">
        <v>68.322809000000007</v>
      </c>
      <c r="N227" s="51">
        <v>67.864473000000004</v>
      </c>
      <c r="O227" s="51">
        <v>63.858206000000003</v>
      </c>
      <c r="P227" s="51">
        <v>70.442412000000004</v>
      </c>
      <c r="Q227" s="51">
        <v>68.473021000000003</v>
      </c>
      <c r="R227" s="51">
        <v>65.574504000000005</v>
      </c>
      <c r="S227" s="51">
        <v>74.491924999999995</v>
      </c>
      <c r="T227">
        <f t="shared" si="3"/>
        <v>75.361383629235618</v>
      </c>
    </row>
    <row r="228" spans="1:20" x14ac:dyDescent="0.3">
      <c r="A228" s="16">
        <v>41030</v>
      </c>
      <c r="B228" s="51">
        <v>78.053819000000004</v>
      </c>
      <c r="C228" s="51">
        <v>82.017578</v>
      </c>
      <c r="D228" s="51">
        <v>78.053819000000004</v>
      </c>
      <c r="E228" s="51">
        <v>82.017578</v>
      </c>
      <c r="F228" s="51">
        <v>79.590806000000001</v>
      </c>
      <c r="G228" s="51">
        <v>76.361699999999999</v>
      </c>
      <c r="H228" s="51">
        <v>82.352940000000004</v>
      </c>
      <c r="I228" s="51">
        <v>84.151105999999999</v>
      </c>
      <c r="J228" s="51">
        <v>86.830105000000003</v>
      </c>
      <c r="K228" s="51">
        <v>77.009592999999995</v>
      </c>
      <c r="L228" s="51">
        <v>83.628998999999993</v>
      </c>
      <c r="M228" s="51">
        <v>66.781611999999996</v>
      </c>
      <c r="N228" s="51">
        <v>68.311234999999996</v>
      </c>
      <c r="O228" s="51">
        <v>65.226937000000007</v>
      </c>
      <c r="P228" s="51">
        <v>70.300432999999998</v>
      </c>
      <c r="Q228" s="51">
        <v>65.825891999999996</v>
      </c>
      <c r="R228" s="51">
        <v>61.649341</v>
      </c>
      <c r="S228" s="51">
        <v>74.58663</v>
      </c>
      <c r="T228">
        <f t="shared" si="3"/>
        <v>75.123501613720805</v>
      </c>
    </row>
    <row r="229" spans="1:20" x14ac:dyDescent="0.3">
      <c r="A229" s="17">
        <v>41061</v>
      </c>
      <c r="B229" s="51">
        <v>78.413667000000004</v>
      </c>
      <c r="C229" s="51">
        <v>82.194641000000004</v>
      </c>
      <c r="D229" s="51">
        <v>78.413667000000004</v>
      </c>
      <c r="E229" s="51">
        <v>82.194641000000004</v>
      </c>
      <c r="F229" s="51">
        <v>79.879277999999999</v>
      </c>
      <c r="G229" s="51">
        <v>76.724624000000006</v>
      </c>
      <c r="H229" s="51">
        <v>82.577562999999998</v>
      </c>
      <c r="I229" s="51">
        <v>84.228483999999995</v>
      </c>
      <c r="J229" s="51">
        <v>86.979279000000005</v>
      </c>
      <c r="K229" s="51">
        <v>77.134226999999996</v>
      </c>
      <c r="L229" s="51">
        <v>83.621146999999993</v>
      </c>
      <c r="M229" s="51">
        <v>67.649666999999994</v>
      </c>
      <c r="N229" s="51">
        <v>70.100008000000003</v>
      </c>
      <c r="O229" s="51">
        <v>70.338296999999997</v>
      </c>
      <c r="P229" s="51">
        <v>69.967557999999997</v>
      </c>
      <c r="Q229" s="51">
        <v>66.179299999999998</v>
      </c>
      <c r="R229" s="51">
        <v>62.118518000000002</v>
      </c>
      <c r="S229" s="51">
        <v>74.691367999999997</v>
      </c>
      <c r="T229">
        <f t="shared" si="3"/>
        <v>75.469840103688782</v>
      </c>
    </row>
    <row r="230" spans="1:20" x14ac:dyDescent="0.3">
      <c r="A230" s="18">
        <v>41091</v>
      </c>
      <c r="B230" s="51">
        <v>78.853897000000003</v>
      </c>
      <c r="C230" s="51">
        <v>82.450632999999996</v>
      </c>
      <c r="D230" s="51">
        <v>78.853897000000003</v>
      </c>
      <c r="E230" s="51">
        <v>82.450632999999996</v>
      </c>
      <c r="F230" s="51">
        <v>80.132918000000004</v>
      </c>
      <c r="G230" s="51">
        <v>77.093923000000004</v>
      </c>
      <c r="H230" s="51">
        <v>82.732033000000001</v>
      </c>
      <c r="I230" s="51">
        <v>84.486465999999993</v>
      </c>
      <c r="J230" s="51">
        <v>87.126059999999995</v>
      </c>
      <c r="K230" s="51">
        <v>77.198914000000002</v>
      </c>
      <c r="L230" s="51">
        <v>84.047887000000003</v>
      </c>
      <c r="M230" s="51">
        <v>68.604052999999993</v>
      </c>
      <c r="N230" s="51">
        <v>72.194903999999994</v>
      </c>
      <c r="O230" s="51">
        <v>72.213796000000002</v>
      </c>
      <c r="P230" s="51">
        <v>72.203175000000002</v>
      </c>
      <c r="Q230" s="51">
        <v>66.496368000000004</v>
      </c>
      <c r="R230" s="51">
        <v>62.572631000000001</v>
      </c>
      <c r="S230" s="51">
        <v>74.714335000000005</v>
      </c>
      <c r="T230">
        <f t="shared" si="3"/>
        <v>75.893542871075582</v>
      </c>
    </row>
    <row r="231" spans="1:20" x14ac:dyDescent="0.3">
      <c r="A231" s="19">
        <v>41122</v>
      </c>
      <c r="B231" s="51">
        <v>79.090540000000004</v>
      </c>
      <c r="C231" s="51">
        <v>82.635630000000006</v>
      </c>
      <c r="D231" s="51">
        <v>79.090540000000004</v>
      </c>
      <c r="E231" s="51">
        <v>82.635630000000006</v>
      </c>
      <c r="F231" s="51">
        <v>80.447925999999995</v>
      </c>
      <c r="G231" s="51">
        <v>77.257221999999999</v>
      </c>
      <c r="H231" s="51">
        <v>83.177071999999995</v>
      </c>
      <c r="I231" s="51">
        <v>84.555141000000006</v>
      </c>
      <c r="J231" s="51">
        <v>87.254491999999999</v>
      </c>
      <c r="K231" s="51">
        <v>77.935992999999996</v>
      </c>
      <c r="L231" s="51">
        <v>83.850650000000002</v>
      </c>
      <c r="M231" s="51">
        <v>68.983894000000006</v>
      </c>
      <c r="N231" s="51">
        <v>72.621785000000003</v>
      </c>
      <c r="O231" s="51">
        <v>71.279381999999998</v>
      </c>
      <c r="P231" s="51">
        <v>73.499640999999997</v>
      </c>
      <c r="Q231" s="51">
        <v>66.849397999999994</v>
      </c>
      <c r="R231" s="51">
        <v>63.066229</v>
      </c>
      <c r="S231" s="51">
        <v>74.765631999999997</v>
      </c>
      <c r="T231">
        <f t="shared" si="3"/>
        <v>76.121301756164542</v>
      </c>
    </row>
    <row r="232" spans="1:20" x14ac:dyDescent="0.3">
      <c r="A232" s="20">
        <v>41153</v>
      </c>
      <c r="B232" s="51">
        <v>79.439119000000005</v>
      </c>
      <c r="C232" s="51">
        <v>82.781926999999996</v>
      </c>
      <c r="D232" s="51">
        <v>79.439119000000005</v>
      </c>
      <c r="E232" s="51">
        <v>82.781926999999996</v>
      </c>
      <c r="F232" s="51">
        <v>80.711582000000007</v>
      </c>
      <c r="G232" s="51">
        <v>77.529190999999997</v>
      </c>
      <c r="H232" s="51">
        <v>83.433581000000004</v>
      </c>
      <c r="I232" s="51">
        <v>84.596444000000005</v>
      </c>
      <c r="J232" s="51">
        <v>87.411776000000003</v>
      </c>
      <c r="K232" s="51">
        <v>79.718022000000005</v>
      </c>
      <c r="L232" s="51">
        <v>83.238533000000004</v>
      </c>
      <c r="M232" s="51">
        <v>69.896084000000002</v>
      </c>
      <c r="N232" s="51">
        <v>75.198475000000002</v>
      </c>
      <c r="O232" s="51">
        <v>73.177831999999995</v>
      </c>
      <c r="P232" s="51">
        <v>76.510250999999997</v>
      </c>
      <c r="Q232" s="51">
        <v>66.832205999999999</v>
      </c>
      <c r="R232" s="51">
        <v>62.980908999999997</v>
      </c>
      <c r="S232" s="51">
        <v>74.894267999999997</v>
      </c>
      <c r="T232">
        <f t="shared" si="3"/>
        <v>76.456794309949899</v>
      </c>
    </row>
    <row r="233" spans="1:20" x14ac:dyDescent="0.3">
      <c r="A233" s="21">
        <v>41183</v>
      </c>
      <c r="B233" s="51">
        <v>79.841036000000003</v>
      </c>
      <c r="C233" s="51">
        <v>82.970473999999996</v>
      </c>
      <c r="D233" s="51">
        <v>79.841036000000003</v>
      </c>
      <c r="E233" s="51">
        <v>82.970473999999996</v>
      </c>
      <c r="F233" s="51">
        <v>80.943494000000001</v>
      </c>
      <c r="G233" s="51">
        <v>77.811385999999999</v>
      </c>
      <c r="H233" s="51">
        <v>83.622370000000004</v>
      </c>
      <c r="I233" s="51">
        <v>84.746138000000002</v>
      </c>
      <c r="J233" s="51">
        <v>87.550450999999995</v>
      </c>
      <c r="K233" s="51">
        <v>79.718022000000005</v>
      </c>
      <c r="L233" s="51">
        <v>83.445250999999999</v>
      </c>
      <c r="M233" s="51">
        <v>70.891745999999998</v>
      </c>
      <c r="N233" s="51">
        <v>75.147114000000002</v>
      </c>
      <c r="O233" s="51">
        <v>72.146028999999999</v>
      </c>
      <c r="P233" s="51">
        <v>77.085091000000006</v>
      </c>
      <c r="Q233" s="51">
        <v>68.410059000000004</v>
      </c>
      <c r="R233" s="51">
        <v>65.235934999999998</v>
      </c>
      <c r="S233" s="51">
        <v>75.018878000000001</v>
      </c>
      <c r="T233">
        <f t="shared" si="3"/>
        <v>76.843622434248104</v>
      </c>
    </row>
    <row r="234" spans="1:20" x14ac:dyDescent="0.3">
      <c r="A234" s="22">
        <v>41214</v>
      </c>
      <c r="B234" s="51">
        <v>80.383437000000001</v>
      </c>
      <c r="C234" s="51">
        <v>83.013382000000007</v>
      </c>
      <c r="D234" s="51">
        <v>80.383437000000001</v>
      </c>
      <c r="E234" s="51">
        <v>83.013382000000007</v>
      </c>
      <c r="F234" s="51">
        <v>81.254797999999994</v>
      </c>
      <c r="G234" s="51">
        <v>78.181642999999994</v>
      </c>
      <c r="H234" s="51">
        <v>83.883111</v>
      </c>
      <c r="I234" s="51">
        <v>84.549058000000002</v>
      </c>
      <c r="J234" s="51">
        <v>87.699802000000005</v>
      </c>
      <c r="K234" s="51">
        <v>79.718022000000005</v>
      </c>
      <c r="L234" s="51">
        <v>82.847223</v>
      </c>
      <c r="M234" s="51">
        <v>72.826969000000005</v>
      </c>
      <c r="N234" s="51">
        <v>74.543317000000002</v>
      </c>
      <c r="O234" s="51">
        <v>70.674426999999994</v>
      </c>
      <c r="P234" s="51">
        <v>77.035393999999997</v>
      </c>
      <c r="Q234" s="51">
        <v>71.757829000000001</v>
      </c>
      <c r="R234" s="51">
        <v>70.029843999999997</v>
      </c>
      <c r="S234" s="51">
        <v>75.263221999999999</v>
      </c>
      <c r="T234">
        <f t="shared" si="3"/>
        <v>77.365660470577666</v>
      </c>
    </row>
    <row r="235" spans="1:20" x14ac:dyDescent="0.3">
      <c r="A235" s="10">
        <v>41244</v>
      </c>
      <c r="B235" s="51">
        <v>80.568242999999995</v>
      </c>
      <c r="C235" s="51">
        <v>83.113737</v>
      </c>
      <c r="D235" s="51">
        <v>80.568242999999995</v>
      </c>
      <c r="E235" s="51">
        <v>83.113737</v>
      </c>
      <c r="F235" s="51">
        <v>81.624668999999997</v>
      </c>
      <c r="G235" s="51">
        <v>78.544499999999999</v>
      </c>
      <c r="H235" s="51">
        <v>84.258965000000003</v>
      </c>
      <c r="I235" s="51">
        <v>84.4084</v>
      </c>
      <c r="J235" s="51">
        <v>87.845320999999998</v>
      </c>
      <c r="K235" s="51">
        <v>79.726112000000001</v>
      </c>
      <c r="L235" s="51">
        <v>82.379683</v>
      </c>
      <c r="M235" s="51">
        <v>73.247618000000003</v>
      </c>
      <c r="N235" s="51">
        <v>75.095791000000006</v>
      </c>
      <c r="O235" s="51">
        <v>71.070284000000001</v>
      </c>
      <c r="P235" s="51">
        <v>77.688056000000003</v>
      </c>
      <c r="Q235" s="51">
        <v>72.104337000000001</v>
      </c>
      <c r="R235" s="51">
        <v>70.512276999999997</v>
      </c>
      <c r="S235" s="51">
        <v>75.317948999999999</v>
      </c>
      <c r="T235">
        <f t="shared" si="3"/>
        <v>77.543528434209591</v>
      </c>
    </row>
    <row r="236" spans="1:20" x14ac:dyDescent="0.3">
      <c r="A236" s="12">
        <v>41275</v>
      </c>
      <c r="B236" s="51">
        <v>80.892781999999997</v>
      </c>
      <c r="C236" s="51">
        <v>83.466488999999996</v>
      </c>
      <c r="D236" s="51">
        <v>80.892781999999997</v>
      </c>
      <c r="E236" s="51">
        <v>83.466488999999996</v>
      </c>
      <c r="F236" s="51">
        <v>81.821988000000005</v>
      </c>
      <c r="G236" s="51">
        <v>78.884484999999998</v>
      </c>
      <c r="H236" s="51">
        <v>84.333967000000001</v>
      </c>
      <c r="I236" s="51">
        <v>84.899966000000006</v>
      </c>
      <c r="J236" s="51">
        <v>88.017354999999995</v>
      </c>
      <c r="K236" s="51">
        <v>80.123351</v>
      </c>
      <c r="L236" s="51">
        <v>83.213573999999994</v>
      </c>
      <c r="M236" s="51">
        <v>73.491257000000004</v>
      </c>
      <c r="N236" s="51">
        <v>74.913176000000007</v>
      </c>
      <c r="O236" s="51">
        <v>70.098052999999993</v>
      </c>
      <c r="P236" s="51">
        <v>78.009721999999996</v>
      </c>
      <c r="Q236" s="51">
        <v>72.585240999999996</v>
      </c>
      <c r="R236" s="51">
        <v>70.928793999999996</v>
      </c>
      <c r="S236" s="51">
        <v>75.935338999999999</v>
      </c>
      <c r="T236">
        <f t="shared" si="3"/>
        <v>77.855883504116107</v>
      </c>
    </row>
    <row r="237" spans="1:20" x14ac:dyDescent="0.3">
      <c r="A237" s="13">
        <v>41306</v>
      </c>
      <c r="B237" s="51">
        <v>81.290942999999999</v>
      </c>
      <c r="C237" s="51">
        <v>83.891259000000005</v>
      </c>
      <c r="D237" s="51">
        <v>81.290942999999999</v>
      </c>
      <c r="E237" s="51">
        <v>83.891259000000005</v>
      </c>
      <c r="F237" s="51">
        <v>81.941708000000006</v>
      </c>
      <c r="G237" s="51">
        <v>79.027559999999994</v>
      </c>
      <c r="H237" s="51">
        <v>84.433656999999997</v>
      </c>
      <c r="I237" s="51">
        <v>85.597286999999994</v>
      </c>
      <c r="J237" s="51">
        <v>88.198183</v>
      </c>
      <c r="K237" s="51">
        <v>80.317779999999999</v>
      </c>
      <c r="L237" s="51">
        <v>84.572957000000002</v>
      </c>
      <c r="M237" s="51">
        <v>73.816703000000004</v>
      </c>
      <c r="N237" s="51">
        <v>74.930473000000006</v>
      </c>
      <c r="O237" s="51">
        <v>71.054997999999998</v>
      </c>
      <c r="P237" s="51">
        <v>77.426865000000006</v>
      </c>
      <c r="Q237" s="51">
        <v>73.081981999999996</v>
      </c>
      <c r="R237" s="51">
        <v>71.261826999999997</v>
      </c>
      <c r="S237" s="51">
        <v>76.781053999999997</v>
      </c>
      <c r="T237">
        <f t="shared" si="3"/>
        <v>78.239096637172679</v>
      </c>
    </row>
    <row r="238" spans="1:20" x14ac:dyDescent="0.3">
      <c r="A238" s="14">
        <v>41334</v>
      </c>
      <c r="B238" s="51">
        <v>81.887433000000001</v>
      </c>
      <c r="C238" s="51">
        <v>84.143653999999998</v>
      </c>
      <c r="D238" s="51">
        <v>81.887433000000001</v>
      </c>
      <c r="E238" s="51">
        <v>84.143653999999998</v>
      </c>
      <c r="F238" s="51">
        <v>82.112960999999999</v>
      </c>
      <c r="G238" s="51">
        <v>79.228207999999995</v>
      </c>
      <c r="H238" s="51">
        <v>84.579695999999998</v>
      </c>
      <c r="I238" s="51">
        <v>85.922118999999995</v>
      </c>
      <c r="J238" s="51">
        <v>88.363795999999994</v>
      </c>
      <c r="K238" s="51">
        <v>80.325738999999999</v>
      </c>
      <c r="L238" s="51">
        <v>85.151905999999997</v>
      </c>
      <c r="M238" s="51">
        <v>75.37115</v>
      </c>
      <c r="N238" s="51">
        <v>78.398818000000006</v>
      </c>
      <c r="O238" s="51">
        <v>78.356414999999998</v>
      </c>
      <c r="P238" s="51">
        <v>78.447985000000003</v>
      </c>
      <c r="Q238" s="51">
        <v>73.567014999999998</v>
      </c>
      <c r="R238" s="51">
        <v>71.836785000000006</v>
      </c>
      <c r="S238" s="51">
        <v>77.072363999999993</v>
      </c>
      <c r="T238">
        <f t="shared" si="3"/>
        <v>78.813193049771897</v>
      </c>
    </row>
    <row r="239" spans="1:20" x14ac:dyDescent="0.3">
      <c r="A239" s="15">
        <v>41365</v>
      </c>
      <c r="B239" s="51">
        <v>81.941523000000004</v>
      </c>
      <c r="C239" s="51">
        <v>84.211000999999996</v>
      </c>
      <c r="D239" s="51">
        <v>81.941523000000004</v>
      </c>
      <c r="E239" s="51">
        <v>84.211000999999996</v>
      </c>
      <c r="F239" s="51">
        <v>82.230986000000001</v>
      </c>
      <c r="G239" s="51">
        <v>79.455270999999996</v>
      </c>
      <c r="H239" s="51">
        <v>84.604444000000001</v>
      </c>
      <c r="I239" s="51">
        <v>85.945283000000003</v>
      </c>
      <c r="J239" s="51">
        <v>88.509542999999994</v>
      </c>
      <c r="K239" s="51">
        <v>80.346489000000005</v>
      </c>
      <c r="L239" s="51">
        <v>85.050608999999994</v>
      </c>
      <c r="M239" s="51">
        <v>75.374110000000002</v>
      </c>
      <c r="N239" s="51">
        <v>79.570845000000006</v>
      </c>
      <c r="O239" s="51">
        <v>79.905052999999995</v>
      </c>
      <c r="P239" s="51">
        <v>79.361895000000004</v>
      </c>
      <c r="Q239" s="51">
        <v>72.904722000000007</v>
      </c>
      <c r="R239" s="51">
        <v>69.820643000000004</v>
      </c>
      <c r="S239" s="51">
        <v>79.157015000000001</v>
      </c>
      <c r="T239">
        <f t="shared" si="3"/>
        <v>78.865252388499272</v>
      </c>
    </row>
    <row r="240" spans="1:20" x14ac:dyDescent="0.3">
      <c r="A240" s="16">
        <v>41395</v>
      </c>
      <c r="B240" s="51">
        <v>81.668819999999997</v>
      </c>
      <c r="C240" s="51">
        <v>84.377260000000007</v>
      </c>
      <c r="D240" s="51">
        <v>81.668819999999997</v>
      </c>
      <c r="E240" s="51">
        <v>84.377260000000007</v>
      </c>
      <c r="F240" s="51">
        <v>82.371983</v>
      </c>
      <c r="G240" s="51">
        <v>79.708161000000004</v>
      </c>
      <c r="H240" s="51">
        <v>84.649762999999993</v>
      </c>
      <c r="I240" s="51">
        <v>86.133671000000007</v>
      </c>
      <c r="J240" s="51">
        <v>88.684565000000006</v>
      </c>
      <c r="K240" s="51">
        <v>80.395124999999993</v>
      </c>
      <c r="L240" s="51">
        <v>85.296040000000005</v>
      </c>
      <c r="M240" s="51">
        <v>73.831474999999998</v>
      </c>
      <c r="N240" s="51">
        <v>78.764960000000002</v>
      </c>
      <c r="O240" s="51">
        <v>75.344402000000002</v>
      </c>
      <c r="P240" s="51">
        <v>80.903525000000002</v>
      </c>
      <c r="Q240" s="51">
        <v>70.928578000000002</v>
      </c>
      <c r="R240" s="51">
        <v>66.727718999999993</v>
      </c>
      <c r="S240" s="51">
        <v>79.444894000000005</v>
      </c>
      <c r="T240">
        <f t="shared" si="3"/>
        <v>78.602787277592057</v>
      </c>
    </row>
    <row r="241" spans="1:20" x14ac:dyDescent="0.3">
      <c r="A241" s="17">
        <v>41426</v>
      </c>
      <c r="B241" s="51">
        <v>81.619237999999996</v>
      </c>
      <c r="C241" s="51">
        <v>84.485574</v>
      </c>
      <c r="D241" s="51">
        <v>81.619237999999996</v>
      </c>
      <c r="E241" s="51">
        <v>84.485574</v>
      </c>
      <c r="F241" s="51">
        <v>82.383985999999993</v>
      </c>
      <c r="G241" s="51">
        <v>79.750675999999999</v>
      </c>
      <c r="H241" s="51">
        <v>84.635675000000006</v>
      </c>
      <c r="I241" s="51">
        <v>86.326342999999994</v>
      </c>
      <c r="J241" s="51">
        <v>88.900994999999995</v>
      </c>
      <c r="K241" s="51">
        <v>80.481333000000006</v>
      </c>
      <c r="L241" s="51">
        <v>85.497348000000002</v>
      </c>
      <c r="M241" s="51">
        <v>73.324089999999998</v>
      </c>
      <c r="N241" s="51">
        <v>76.400289999999998</v>
      </c>
      <c r="O241" s="51">
        <v>69.479460000000003</v>
      </c>
      <c r="P241" s="51">
        <v>80.727258000000006</v>
      </c>
      <c r="Q241" s="51">
        <v>71.514032</v>
      </c>
      <c r="R241" s="51">
        <v>67.312849</v>
      </c>
      <c r="S241" s="51">
        <v>80.031008</v>
      </c>
      <c r="T241">
        <f t="shared" si="3"/>
        <v>78.555066698320829</v>
      </c>
    </row>
    <row r="242" spans="1:20" x14ac:dyDescent="0.3">
      <c r="A242" s="18">
        <v>41456</v>
      </c>
      <c r="B242" s="51">
        <v>81.592192999999995</v>
      </c>
      <c r="C242" s="51">
        <v>84.514266000000006</v>
      </c>
      <c r="D242" s="51">
        <v>81.592192999999995</v>
      </c>
      <c r="E242" s="51">
        <v>84.514266000000006</v>
      </c>
      <c r="F242" s="51">
        <v>82.250738999999996</v>
      </c>
      <c r="G242" s="51">
        <v>79.795597999999998</v>
      </c>
      <c r="H242" s="51">
        <v>84.350081000000003</v>
      </c>
      <c r="I242" s="51">
        <v>86.496875000000003</v>
      </c>
      <c r="J242" s="51">
        <v>89.052614000000005</v>
      </c>
      <c r="K242" s="51">
        <v>80.600712000000001</v>
      </c>
      <c r="L242" s="51">
        <v>85.703145000000006</v>
      </c>
      <c r="M242" s="51">
        <v>73.135147000000003</v>
      </c>
      <c r="N242" s="51">
        <v>75.244071000000005</v>
      </c>
      <c r="O242" s="51">
        <v>67.871018000000007</v>
      </c>
      <c r="P242" s="51">
        <v>79.853772000000006</v>
      </c>
      <c r="Q242" s="51">
        <v>71.894240999999994</v>
      </c>
      <c r="R242" s="51">
        <v>67.739581999999999</v>
      </c>
      <c r="S242" s="51">
        <v>80.316900000000004</v>
      </c>
      <c r="T242">
        <f t="shared" si="3"/>
        <v>78.529037028957148</v>
      </c>
    </row>
    <row r="243" spans="1:20" x14ac:dyDescent="0.3">
      <c r="A243" s="19">
        <v>41487</v>
      </c>
      <c r="B243" s="51">
        <v>81.824327999999994</v>
      </c>
      <c r="C243" s="51">
        <v>84.590638999999996</v>
      </c>
      <c r="D243" s="51">
        <v>81.824327999999994</v>
      </c>
      <c r="E243" s="51">
        <v>84.590638999999996</v>
      </c>
      <c r="F243" s="51">
        <v>82.465080999999998</v>
      </c>
      <c r="G243" s="51">
        <v>79.927090000000007</v>
      </c>
      <c r="H243" s="51">
        <v>84.635266000000001</v>
      </c>
      <c r="I243" s="51">
        <v>86.452400999999995</v>
      </c>
      <c r="J243" s="51">
        <v>89.22466</v>
      </c>
      <c r="K243" s="51">
        <v>81.483795000000001</v>
      </c>
      <c r="L243" s="51">
        <v>85.148947000000007</v>
      </c>
      <c r="M243" s="51">
        <v>73.819669000000005</v>
      </c>
      <c r="N243" s="51">
        <v>76.391006000000004</v>
      </c>
      <c r="O243" s="51">
        <v>71.436048999999997</v>
      </c>
      <c r="P243" s="51">
        <v>79.488892000000007</v>
      </c>
      <c r="Q243" s="51">
        <v>72.306676999999993</v>
      </c>
      <c r="R243" s="51">
        <v>68.193029999999993</v>
      </c>
      <c r="S243" s="51">
        <v>80.646191999999999</v>
      </c>
      <c r="T243">
        <f t="shared" si="3"/>
        <v>78.752457154589962</v>
      </c>
    </row>
    <row r="244" spans="1:20" x14ac:dyDescent="0.3">
      <c r="A244" s="20">
        <v>41518</v>
      </c>
      <c r="B244" s="51">
        <v>82.132339999999999</v>
      </c>
      <c r="C244" s="51">
        <v>84.864654000000002</v>
      </c>
      <c r="D244" s="51">
        <v>82.132339999999999</v>
      </c>
      <c r="E244" s="51">
        <v>84.864654000000002</v>
      </c>
      <c r="F244" s="51">
        <v>82.804469999999995</v>
      </c>
      <c r="G244" s="51">
        <v>80.132225000000005</v>
      </c>
      <c r="H244" s="51">
        <v>85.089450999999997</v>
      </c>
      <c r="I244" s="51">
        <v>86.669157999999996</v>
      </c>
      <c r="J244" s="51">
        <v>89.341154000000003</v>
      </c>
      <c r="K244" s="51">
        <v>83.244769000000005</v>
      </c>
      <c r="L244" s="51">
        <v>84.989759000000006</v>
      </c>
      <c r="M244" s="51">
        <v>74.226260999999994</v>
      </c>
      <c r="N244" s="51">
        <v>76.952725999999998</v>
      </c>
      <c r="O244" s="51">
        <v>72.719583999999998</v>
      </c>
      <c r="P244" s="51">
        <v>79.599324999999993</v>
      </c>
      <c r="Q244" s="51">
        <v>72.621989999999997</v>
      </c>
      <c r="R244" s="51">
        <v>68.593001999999998</v>
      </c>
      <c r="S244" s="51">
        <v>80.789877000000004</v>
      </c>
      <c r="T244">
        <f t="shared" si="3"/>
        <v>79.048905685558651</v>
      </c>
    </row>
    <row r="245" spans="1:20" x14ac:dyDescent="0.3">
      <c r="A245" s="21">
        <v>41548</v>
      </c>
      <c r="B245" s="51">
        <v>82.522987999999998</v>
      </c>
      <c r="C245" s="51">
        <v>85.027682999999996</v>
      </c>
      <c r="D245" s="51">
        <v>82.522987999999998</v>
      </c>
      <c r="E245" s="51">
        <v>85.027682999999996</v>
      </c>
      <c r="F245" s="51">
        <v>82.891553999999999</v>
      </c>
      <c r="G245" s="51">
        <v>80.363204999999994</v>
      </c>
      <c r="H245" s="51">
        <v>85.053494000000001</v>
      </c>
      <c r="I245" s="51">
        <v>86.898705000000007</v>
      </c>
      <c r="J245" s="51">
        <v>89.470264999999998</v>
      </c>
      <c r="K245" s="51">
        <v>83.237992000000006</v>
      </c>
      <c r="L245" s="51">
        <v>85.395617999999999</v>
      </c>
      <c r="M245" s="51">
        <v>75.274592999999996</v>
      </c>
      <c r="N245" s="51">
        <v>76.399664999999999</v>
      </c>
      <c r="O245" s="51">
        <v>72.939161999999996</v>
      </c>
      <c r="P245" s="51">
        <v>78.563204999999996</v>
      </c>
      <c r="Q245" s="51">
        <v>74.612593000000004</v>
      </c>
      <c r="R245" s="51">
        <v>71.513756999999998</v>
      </c>
      <c r="S245" s="51">
        <v>80.894801000000001</v>
      </c>
      <c r="T245">
        <f t="shared" si="3"/>
        <v>79.424887873674223</v>
      </c>
    </row>
    <row r="246" spans="1:20" x14ac:dyDescent="0.3">
      <c r="A246" s="22">
        <v>41579</v>
      </c>
      <c r="B246" s="51">
        <v>83.292265</v>
      </c>
      <c r="C246" s="51">
        <v>85.142663999999996</v>
      </c>
      <c r="D246" s="51">
        <v>83.292265</v>
      </c>
      <c r="E246" s="51">
        <v>85.142663999999996</v>
      </c>
      <c r="F246" s="51">
        <v>82.871171000000004</v>
      </c>
      <c r="G246" s="51">
        <v>80.386555000000001</v>
      </c>
      <c r="H246" s="51">
        <v>84.995716999999999</v>
      </c>
      <c r="I246" s="51">
        <v>87.132250999999997</v>
      </c>
      <c r="J246" s="51">
        <v>89.626279999999994</v>
      </c>
      <c r="K246" s="51">
        <v>83.247152999999997</v>
      </c>
      <c r="L246" s="51">
        <v>85.778274999999994</v>
      </c>
      <c r="M246" s="51">
        <v>77.937248999999994</v>
      </c>
      <c r="N246" s="51">
        <v>78.667468999999997</v>
      </c>
      <c r="O246" s="51">
        <v>78.774101999999999</v>
      </c>
      <c r="P246" s="51">
        <v>78.600801000000004</v>
      </c>
      <c r="Q246" s="51">
        <v>77.507581999999999</v>
      </c>
      <c r="R246" s="51">
        <v>75.774227999999994</v>
      </c>
      <c r="S246" s="51">
        <v>81.021576999999994</v>
      </c>
      <c r="T246">
        <f t="shared" si="3"/>
        <v>80.165284470423686</v>
      </c>
    </row>
    <row r="247" spans="1:20" x14ac:dyDescent="0.3">
      <c r="A247" s="10">
        <v>41609</v>
      </c>
      <c r="B247" s="51">
        <v>83.770058000000006</v>
      </c>
      <c r="C247" s="51">
        <v>85.421718999999996</v>
      </c>
      <c r="D247" s="51">
        <v>83.770058000000006</v>
      </c>
      <c r="E247" s="51">
        <v>85.421718999999996</v>
      </c>
      <c r="F247" s="51">
        <v>83.166713000000001</v>
      </c>
      <c r="G247" s="51">
        <v>80.645030000000006</v>
      </c>
      <c r="H247" s="51">
        <v>85.322952999999998</v>
      </c>
      <c r="I247" s="51">
        <v>87.396866000000003</v>
      </c>
      <c r="J247" s="51">
        <v>89.772891000000001</v>
      </c>
      <c r="K247" s="51">
        <v>83.247152999999997</v>
      </c>
      <c r="L247" s="51">
        <v>86.245994999999994</v>
      </c>
      <c r="M247" s="51">
        <v>78.991991999999996</v>
      </c>
      <c r="N247" s="51">
        <v>80.102318999999994</v>
      </c>
      <c r="O247" s="51">
        <v>80.941974000000002</v>
      </c>
      <c r="P247" s="51">
        <v>79.577358000000004</v>
      </c>
      <c r="Q247" s="51">
        <v>78.338667000000001</v>
      </c>
      <c r="R247" s="51">
        <v>76.365363000000002</v>
      </c>
      <c r="S247" s="51">
        <v>82.339108999999993</v>
      </c>
      <c r="T247">
        <f t="shared" si="3"/>
        <v>80.625140037600019</v>
      </c>
    </row>
    <row r="248" spans="1:20" x14ac:dyDescent="0.3">
      <c r="A248" s="12">
        <v>41640</v>
      </c>
      <c r="B248" s="51">
        <v>84.519052000000002</v>
      </c>
      <c r="C248" s="51">
        <v>86.149899000000005</v>
      </c>
      <c r="D248" s="51">
        <v>84.519052000000002</v>
      </c>
      <c r="E248" s="51">
        <v>86.149899000000005</v>
      </c>
      <c r="F248" s="51">
        <v>84.217849999999999</v>
      </c>
      <c r="G248" s="51">
        <v>82.540963000000005</v>
      </c>
      <c r="H248" s="51">
        <v>85.651720999999995</v>
      </c>
      <c r="I248" s="51">
        <v>87.842169999999996</v>
      </c>
      <c r="J248" s="51">
        <v>89.966143000000002</v>
      </c>
      <c r="K248" s="51">
        <v>83.5852</v>
      </c>
      <c r="L248" s="51">
        <v>86.983131999999998</v>
      </c>
      <c r="M248" s="51">
        <v>79.798551000000003</v>
      </c>
      <c r="N248" s="51">
        <v>79.562077000000002</v>
      </c>
      <c r="O248" s="51">
        <v>77.489243000000002</v>
      </c>
      <c r="P248" s="51">
        <v>80.858031999999994</v>
      </c>
      <c r="Q248" s="51">
        <v>79.937692999999996</v>
      </c>
      <c r="R248" s="51">
        <v>77.784839000000005</v>
      </c>
      <c r="S248" s="51">
        <v>84.302132</v>
      </c>
      <c r="T248">
        <f t="shared" si="3"/>
        <v>81.346015104170021</v>
      </c>
    </row>
    <row r="249" spans="1:20" x14ac:dyDescent="0.3">
      <c r="A249" s="13">
        <v>41671</v>
      </c>
      <c r="B249" s="51">
        <v>84.733157000000006</v>
      </c>
      <c r="C249" s="51">
        <v>86.392560000000003</v>
      </c>
      <c r="D249" s="51">
        <v>84.733157000000006</v>
      </c>
      <c r="E249" s="51">
        <v>86.392560000000003</v>
      </c>
      <c r="F249" s="51">
        <v>84.323909999999998</v>
      </c>
      <c r="G249" s="51">
        <v>82.768234000000007</v>
      </c>
      <c r="H249" s="51">
        <v>85.654138000000003</v>
      </c>
      <c r="I249" s="51">
        <v>88.204477999999995</v>
      </c>
      <c r="J249" s="51">
        <v>90.181351000000006</v>
      </c>
      <c r="K249" s="51">
        <v>83.835187000000005</v>
      </c>
      <c r="L249" s="51">
        <v>87.531175000000005</v>
      </c>
      <c r="M249" s="51">
        <v>79.930529000000007</v>
      </c>
      <c r="N249" s="51">
        <v>79.000088000000005</v>
      </c>
      <c r="O249" s="51">
        <v>75.838904999999997</v>
      </c>
      <c r="P249" s="51">
        <v>80.976489999999998</v>
      </c>
      <c r="Q249" s="51">
        <v>80.478007000000005</v>
      </c>
      <c r="R249" s="51">
        <v>78.462412999999998</v>
      </c>
      <c r="S249" s="51">
        <v>84.564181000000005</v>
      </c>
      <c r="T249">
        <f t="shared" si="3"/>
        <v>81.552082116893715</v>
      </c>
    </row>
    <row r="250" spans="1:20" x14ac:dyDescent="0.3">
      <c r="A250" s="14">
        <v>41699</v>
      </c>
      <c r="B250" s="51">
        <v>84.965292000000005</v>
      </c>
      <c r="C250" s="51">
        <v>86.578119000000001</v>
      </c>
      <c r="D250" s="51">
        <v>84.965292000000005</v>
      </c>
      <c r="E250" s="51">
        <v>86.578119000000001</v>
      </c>
      <c r="F250" s="51">
        <v>84.478127999999998</v>
      </c>
      <c r="G250" s="51">
        <v>82.860757000000007</v>
      </c>
      <c r="H250" s="51">
        <v>85.861108000000002</v>
      </c>
      <c r="I250" s="51">
        <v>88.417490000000001</v>
      </c>
      <c r="J250" s="51">
        <v>90.346440999999999</v>
      </c>
      <c r="K250" s="51">
        <v>83.854242999999997</v>
      </c>
      <c r="L250" s="51">
        <v>87.853487999999999</v>
      </c>
      <c r="M250" s="51">
        <v>80.297032000000002</v>
      </c>
      <c r="N250" s="51">
        <v>79.563405000000003</v>
      </c>
      <c r="O250" s="51">
        <v>76.156171999999998</v>
      </c>
      <c r="P250" s="51">
        <v>81.693639000000005</v>
      </c>
      <c r="Q250" s="51">
        <v>80.728701999999998</v>
      </c>
      <c r="R250" s="51">
        <v>78.899985000000001</v>
      </c>
      <c r="S250" s="51">
        <v>84.436025999999998</v>
      </c>
      <c r="T250">
        <f t="shared" si="3"/>
        <v>81.775502242526528</v>
      </c>
    </row>
    <row r="251" spans="1:20" x14ac:dyDescent="0.3">
      <c r="A251" s="15">
        <v>41730</v>
      </c>
      <c r="B251" s="51">
        <v>84.806779000000006</v>
      </c>
      <c r="C251" s="51">
        <v>86.830087000000006</v>
      </c>
      <c r="D251" s="51">
        <v>84.806779000000006</v>
      </c>
      <c r="E251" s="51">
        <v>86.830087000000006</v>
      </c>
      <c r="F251" s="51">
        <v>84.675027</v>
      </c>
      <c r="G251" s="51">
        <v>83.110027000000002</v>
      </c>
      <c r="H251" s="51">
        <v>86.013227999999998</v>
      </c>
      <c r="I251" s="51">
        <v>88.717691000000002</v>
      </c>
      <c r="J251" s="51">
        <v>90.491498000000007</v>
      </c>
      <c r="K251" s="51">
        <v>83.875131999999994</v>
      </c>
      <c r="L251" s="51">
        <v>88.399452999999994</v>
      </c>
      <c r="M251" s="51">
        <v>78.952555000000004</v>
      </c>
      <c r="N251" s="51">
        <v>78.671476999999996</v>
      </c>
      <c r="O251" s="51">
        <v>71.991063999999994</v>
      </c>
      <c r="P251" s="51">
        <v>82.848133000000004</v>
      </c>
      <c r="Q251" s="51">
        <v>79.117943999999994</v>
      </c>
      <c r="R251" s="51">
        <v>76.419865999999999</v>
      </c>
      <c r="S251" s="51">
        <v>84.587705</v>
      </c>
      <c r="T251">
        <f t="shared" si="3"/>
        <v>81.62294018004377</v>
      </c>
    </row>
    <row r="252" spans="1:20" x14ac:dyDescent="0.3">
      <c r="A252" s="16">
        <v>41760</v>
      </c>
      <c r="B252" s="51">
        <v>84.535578999999998</v>
      </c>
      <c r="C252" s="51">
        <v>86.911555000000007</v>
      </c>
      <c r="D252" s="51">
        <v>84.535578999999998</v>
      </c>
      <c r="E252" s="51">
        <v>86.911555000000007</v>
      </c>
      <c r="F252" s="51">
        <v>84.908600000000007</v>
      </c>
      <c r="G252" s="51">
        <v>83.502319</v>
      </c>
      <c r="H252" s="51">
        <v>86.111082999999994</v>
      </c>
      <c r="I252" s="51">
        <v>88.665930000000003</v>
      </c>
      <c r="J252" s="51">
        <v>90.646956000000003</v>
      </c>
      <c r="K252" s="51">
        <v>83.950736000000006</v>
      </c>
      <c r="L252" s="51">
        <v>88.095618999999999</v>
      </c>
      <c r="M252" s="51">
        <v>77.660639000000003</v>
      </c>
      <c r="N252" s="51">
        <v>79.294505999999998</v>
      </c>
      <c r="O252" s="51">
        <v>69.339455000000001</v>
      </c>
      <c r="P252" s="51">
        <v>85.518495999999999</v>
      </c>
      <c r="Q252" s="51">
        <v>76.699259999999995</v>
      </c>
      <c r="R252" s="51">
        <v>72.643016000000003</v>
      </c>
      <c r="S252" s="51">
        <v>84.922405999999995</v>
      </c>
      <c r="T252">
        <f t="shared" si="3"/>
        <v>81.361921643107834</v>
      </c>
    </row>
    <row r="253" spans="1:20" x14ac:dyDescent="0.3">
      <c r="A253" s="17">
        <v>41791</v>
      </c>
      <c r="B253" s="51">
        <v>84.682072000000005</v>
      </c>
      <c r="C253" s="51">
        <v>87.096254000000002</v>
      </c>
      <c r="D253" s="51">
        <v>84.682072000000005</v>
      </c>
      <c r="E253" s="51">
        <v>87.096254000000002</v>
      </c>
      <c r="F253" s="51">
        <v>85.054316</v>
      </c>
      <c r="G253" s="51">
        <v>83.786475999999993</v>
      </c>
      <c r="H253" s="51">
        <v>86.138420999999994</v>
      </c>
      <c r="I253" s="51">
        <v>88.884775000000005</v>
      </c>
      <c r="J253" s="51">
        <v>90.809365999999997</v>
      </c>
      <c r="K253" s="51">
        <v>84.069415000000006</v>
      </c>
      <c r="L253" s="51">
        <v>88.403417000000005</v>
      </c>
      <c r="M253" s="51">
        <v>77.695470999999998</v>
      </c>
      <c r="N253" s="51">
        <v>78.976046999999994</v>
      </c>
      <c r="O253" s="51">
        <v>67.986290999999994</v>
      </c>
      <c r="P253" s="51">
        <v>85.846943999999993</v>
      </c>
      <c r="Q253" s="51">
        <v>76.941972000000007</v>
      </c>
      <c r="R253" s="51">
        <v>72.979893000000004</v>
      </c>
      <c r="S253" s="51">
        <v>84.974216999999996</v>
      </c>
      <c r="T253">
        <f t="shared" si="3"/>
        <v>81.502914963651193</v>
      </c>
    </row>
    <row r="254" spans="1:20" x14ac:dyDescent="0.3">
      <c r="A254" s="18">
        <v>41821</v>
      </c>
      <c r="B254" s="51">
        <v>84.914958999999996</v>
      </c>
      <c r="C254" s="51">
        <v>87.259947999999994</v>
      </c>
      <c r="D254" s="51">
        <v>84.914958999999996</v>
      </c>
      <c r="E254" s="51">
        <v>87.259947999999994</v>
      </c>
      <c r="F254" s="51">
        <v>85.019161999999994</v>
      </c>
      <c r="G254" s="51">
        <v>83.947041999999996</v>
      </c>
      <c r="H254" s="51">
        <v>85.935911000000004</v>
      </c>
      <c r="I254" s="51">
        <v>89.222639000000001</v>
      </c>
      <c r="J254" s="51">
        <v>90.931850999999995</v>
      </c>
      <c r="K254" s="51">
        <v>84.132992999999999</v>
      </c>
      <c r="L254" s="51">
        <v>89.047280000000001</v>
      </c>
      <c r="M254" s="51">
        <v>78.128198999999995</v>
      </c>
      <c r="N254" s="51">
        <v>79.590750999999997</v>
      </c>
      <c r="O254" s="51">
        <v>70.054023000000001</v>
      </c>
      <c r="P254" s="51">
        <v>85.553201999999999</v>
      </c>
      <c r="Q254" s="51">
        <v>77.267623</v>
      </c>
      <c r="R254" s="51">
        <v>73.419094999999999</v>
      </c>
      <c r="S254" s="51">
        <v>85.069666999999995</v>
      </c>
      <c r="T254">
        <f t="shared" si="3"/>
        <v>81.727058857498506</v>
      </c>
    </row>
    <row r="255" spans="1:20" x14ac:dyDescent="0.3">
      <c r="A255" s="19">
        <v>41852</v>
      </c>
      <c r="B255" s="51">
        <v>85.219965000000002</v>
      </c>
      <c r="C255" s="51">
        <v>87.445216000000002</v>
      </c>
      <c r="D255" s="51">
        <v>85.219965000000002</v>
      </c>
      <c r="E255" s="51">
        <v>87.445216000000002</v>
      </c>
      <c r="F255" s="51">
        <v>85.397957000000005</v>
      </c>
      <c r="G255" s="51">
        <v>84.251553000000001</v>
      </c>
      <c r="H255" s="51">
        <v>86.378224000000003</v>
      </c>
      <c r="I255" s="51">
        <v>89.238398000000004</v>
      </c>
      <c r="J255" s="51">
        <v>91.075711999999996</v>
      </c>
      <c r="K255" s="51">
        <v>84.899512999999999</v>
      </c>
      <c r="L255" s="51">
        <v>88.698839000000007</v>
      </c>
      <c r="M255" s="51">
        <v>78.779075000000006</v>
      </c>
      <c r="N255" s="51">
        <v>81.143837000000005</v>
      </c>
      <c r="O255" s="51">
        <v>71.529660000000007</v>
      </c>
      <c r="P255" s="51">
        <v>87.154711000000006</v>
      </c>
      <c r="Q255" s="51">
        <v>77.387631999999996</v>
      </c>
      <c r="R255" s="51">
        <v>73.531424999999999</v>
      </c>
      <c r="S255" s="51">
        <v>85.205243999999993</v>
      </c>
      <c r="T255">
        <f t="shared" si="3"/>
        <v>82.020614240524608</v>
      </c>
    </row>
    <row r="256" spans="1:20" x14ac:dyDescent="0.3">
      <c r="A256" s="20">
        <v>41883</v>
      </c>
      <c r="B256" s="51">
        <v>85.596339999999998</v>
      </c>
      <c r="C256" s="51">
        <v>87.701418000000004</v>
      </c>
      <c r="D256" s="51">
        <v>85.596339999999998</v>
      </c>
      <c r="E256" s="51">
        <v>87.701418000000004</v>
      </c>
      <c r="F256" s="51">
        <v>85.671933999999993</v>
      </c>
      <c r="G256" s="51">
        <v>84.42501</v>
      </c>
      <c r="H256" s="51">
        <v>86.738153999999994</v>
      </c>
      <c r="I256" s="51">
        <v>89.479029999999995</v>
      </c>
      <c r="J256" s="51">
        <v>91.246461999999994</v>
      </c>
      <c r="K256" s="51">
        <v>86.822073000000003</v>
      </c>
      <c r="L256" s="51">
        <v>88.489662999999993</v>
      </c>
      <c r="M256" s="51">
        <v>79.505201999999997</v>
      </c>
      <c r="N256" s="51">
        <v>82.780550000000005</v>
      </c>
      <c r="O256" s="51">
        <v>73.588622000000001</v>
      </c>
      <c r="P256" s="51">
        <v>88.527429999999995</v>
      </c>
      <c r="Q256" s="51">
        <v>77.577963999999994</v>
      </c>
      <c r="R256" s="51">
        <v>73.779942000000005</v>
      </c>
      <c r="S256" s="51">
        <v>85.277619000000001</v>
      </c>
      <c r="T256">
        <f t="shared" si="3"/>
        <v>82.382859269430412</v>
      </c>
    </row>
    <row r="257" spans="1:20" x14ac:dyDescent="0.3">
      <c r="A257" s="21">
        <v>41913</v>
      </c>
      <c r="B257" s="51">
        <v>86.069626</v>
      </c>
      <c r="C257" s="51">
        <v>87.847486000000004</v>
      </c>
      <c r="D257" s="51">
        <v>86.069626</v>
      </c>
      <c r="E257" s="51">
        <v>87.847486000000004</v>
      </c>
      <c r="F257" s="51">
        <v>85.815999000000005</v>
      </c>
      <c r="G257" s="51">
        <v>84.650553000000002</v>
      </c>
      <c r="H257" s="51">
        <v>86.812548000000007</v>
      </c>
      <c r="I257" s="51">
        <v>89.626852999999997</v>
      </c>
      <c r="J257" s="51">
        <v>91.385075000000001</v>
      </c>
      <c r="K257" s="51">
        <v>86.823183</v>
      </c>
      <c r="L257" s="51">
        <v>88.692423000000005</v>
      </c>
      <c r="M257" s="51">
        <v>80.924746999999996</v>
      </c>
      <c r="N257" s="51">
        <v>82.866545000000002</v>
      </c>
      <c r="O257" s="51">
        <v>73.897298000000006</v>
      </c>
      <c r="P257" s="51">
        <v>88.474202000000005</v>
      </c>
      <c r="Q257" s="51">
        <v>79.782178999999999</v>
      </c>
      <c r="R257" s="51">
        <v>77.047432000000001</v>
      </c>
      <c r="S257" s="51">
        <v>85.326278000000002</v>
      </c>
      <c r="T257">
        <f t="shared" si="3"/>
        <v>82.838377039608346</v>
      </c>
    </row>
    <row r="258" spans="1:20" x14ac:dyDescent="0.3">
      <c r="A258" s="22">
        <v>41944</v>
      </c>
      <c r="B258" s="51">
        <v>86.763778000000002</v>
      </c>
      <c r="C258" s="51">
        <v>87.989243000000002</v>
      </c>
      <c r="D258" s="51">
        <v>86.763778000000002</v>
      </c>
      <c r="E258" s="51">
        <v>87.989243000000002</v>
      </c>
      <c r="F258" s="51">
        <v>85.919893999999999</v>
      </c>
      <c r="G258" s="51">
        <v>84.728666000000004</v>
      </c>
      <c r="H258" s="51">
        <v>86.938488000000007</v>
      </c>
      <c r="I258" s="51">
        <v>89.801773999999995</v>
      </c>
      <c r="J258" s="51">
        <v>91.534754000000007</v>
      </c>
      <c r="K258" s="51">
        <v>86.823198000000005</v>
      </c>
      <c r="L258" s="51">
        <v>88.947473000000002</v>
      </c>
      <c r="M258" s="51">
        <v>83.218521999999993</v>
      </c>
      <c r="N258" s="51">
        <v>84.206766000000002</v>
      </c>
      <c r="O258" s="51">
        <v>76.032437000000002</v>
      </c>
      <c r="P258" s="51">
        <v>89.317431999999997</v>
      </c>
      <c r="Q258" s="51">
        <v>82.637033000000002</v>
      </c>
      <c r="R258" s="51">
        <v>81.252255000000005</v>
      </c>
      <c r="S258" s="51">
        <v>85.444365000000005</v>
      </c>
      <c r="T258">
        <f t="shared" si="3"/>
        <v>83.506468999236446</v>
      </c>
    </row>
    <row r="259" spans="1:20" x14ac:dyDescent="0.3">
      <c r="A259" s="10">
        <v>41974</v>
      </c>
      <c r="B259" s="51">
        <v>87.188984000000005</v>
      </c>
      <c r="C259" s="51">
        <v>88.193498000000005</v>
      </c>
      <c r="D259" s="51">
        <v>87.188984000000005</v>
      </c>
      <c r="E259" s="51">
        <v>88.193498000000005</v>
      </c>
      <c r="F259" s="51">
        <v>86.078982999999994</v>
      </c>
      <c r="G259" s="51">
        <v>84.925967999999997</v>
      </c>
      <c r="H259" s="51">
        <v>87.064903000000001</v>
      </c>
      <c r="I259" s="51">
        <v>90.045590000000004</v>
      </c>
      <c r="J259" s="51">
        <v>91.697927000000007</v>
      </c>
      <c r="K259" s="51">
        <v>86.823212999999996</v>
      </c>
      <c r="L259" s="51">
        <v>89.349610999999996</v>
      </c>
      <c r="M259" s="51">
        <v>84.283747000000005</v>
      </c>
      <c r="N259" s="51">
        <v>87.001428000000004</v>
      </c>
      <c r="O259" s="51">
        <v>81.023370999999997</v>
      </c>
      <c r="P259" s="51">
        <v>90.738964999999993</v>
      </c>
      <c r="Q259" s="51">
        <v>82.684645000000003</v>
      </c>
      <c r="R259" s="51">
        <v>81.277343999999999</v>
      </c>
      <c r="S259" s="51">
        <v>85.537638000000001</v>
      </c>
      <c r="T259">
        <f t="shared" si="3"/>
        <v>83.915711801656713</v>
      </c>
    </row>
    <row r="260" spans="1:20" x14ac:dyDescent="0.3">
      <c r="A260" s="12">
        <v>42005</v>
      </c>
      <c r="B260" s="51">
        <v>87.110102999999995</v>
      </c>
      <c r="C260" s="51">
        <v>88.164428000000001</v>
      </c>
      <c r="D260" s="51">
        <v>87.110102999999995</v>
      </c>
      <c r="E260" s="51">
        <v>88.164428000000001</v>
      </c>
      <c r="F260" s="51">
        <v>86.265960000000007</v>
      </c>
      <c r="G260" s="51">
        <v>85.320145999999994</v>
      </c>
      <c r="H260" s="51">
        <v>87.074707000000004</v>
      </c>
      <c r="I260" s="51">
        <v>89.827285000000003</v>
      </c>
      <c r="J260" s="51">
        <v>91.880965000000003</v>
      </c>
      <c r="K260" s="51">
        <v>87.185851</v>
      </c>
      <c r="L260" s="51">
        <v>88.539445999999998</v>
      </c>
      <c r="M260" s="51">
        <v>84.058488999999994</v>
      </c>
      <c r="N260" s="51">
        <v>86.326414999999997</v>
      </c>
      <c r="O260" s="51">
        <v>76.703226000000001</v>
      </c>
      <c r="P260" s="51">
        <v>92.342922000000002</v>
      </c>
      <c r="Q260" s="51">
        <v>82.724024999999997</v>
      </c>
      <c r="R260" s="51">
        <v>81.049036000000001</v>
      </c>
      <c r="S260" s="51">
        <v>86.119697000000002</v>
      </c>
      <c r="T260">
        <f t="shared" si="3"/>
        <v>83.839792173293716</v>
      </c>
    </row>
    <row r="261" spans="1:20" x14ac:dyDescent="0.3">
      <c r="A261" s="13">
        <v>42036</v>
      </c>
      <c r="B261" s="51">
        <v>87.275377000000006</v>
      </c>
      <c r="C261" s="51">
        <v>88.464175999999995</v>
      </c>
      <c r="D261" s="51">
        <v>87.275377000000006</v>
      </c>
      <c r="E261" s="51">
        <v>88.464175999999995</v>
      </c>
      <c r="F261" s="51">
        <v>86.548412999999996</v>
      </c>
      <c r="G261" s="51">
        <v>85.330578000000003</v>
      </c>
      <c r="H261" s="51">
        <v>87.589758000000003</v>
      </c>
      <c r="I261" s="51">
        <v>90.142183000000003</v>
      </c>
      <c r="J261" s="51">
        <v>92.065055000000001</v>
      </c>
      <c r="K261" s="51">
        <v>87.500591</v>
      </c>
      <c r="L261" s="51">
        <v>88.988585999999998</v>
      </c>
      <c r="M261" s="51">
        <v>83.834325000000007</v>
      </c>
      <c r="N261" s="51">
        <v>85.570824999999999</v>
      </c>
      <c r="O261" s="51">
        <v>73.935955000000007</v>
      </c>
      <c r="P261" s="51">
        <v>92.845055000000002</v>
      </c>
      <c r="Q261" s="51">
        <v>82.812556999999998</v>
      </c>
      <c r="R261" s="51">
        <v>81.021688999999995</v>
      </c>
      <c r="S261" s="51">
        <v>86.443146999999996</v>
      </c>
      <c r="T261">
        <f t="shared" si="3"/>
        <v>83.998861412502976</v>
      </c>
    </row>
    <row r="262" spans="1:20" x14ac:dyDescent="0.3">
      <c r="A262" s="14">
        <v>42064</v>
      </c>
      <c r="B262" s="51">
        <v>87.630717000000004</v>
      </c>
      <c r="C262" s="51">
        <v>88.696161000000004</v>
      </c>
      <c r="D262" s="51">
        <v>87.630717000000004</v>
      </c>
      <c r="E262" s="51">
        <v>88.696161000000004</v>
      </c>
      <c r="F262" s="51">
        <v>86.674007000000003</v>
      </c>
      <c r="G262" s="51">
        <v>85.332933999999995</v>
      </c>
      <c r="H262" s="51">
        <v>87.820730999999995</v>
      </c>
      <c r="I262" s="51">
        <v>90.467353000000003</v>
      </c>
      <c r="J262" s="51">
        <v>92.225105999999997</v>
      </c>
      <c r="K262" s="51">
        <v>87.547674999999998</v>
      </c>
      <c r="L262" s="51">
        <v>89.569374999999994</v>
      </c>
      <c r="M262" s="51">
        <v>84.546698000000006</v>
      </c>
      <c r="N262" s="51">
        <v>86.201599000000002</v>
      </c>
      <c r="O262" s="51">
        <v>75.652388000000002</v>
      </c>
      <c r="P262" s="51">
        <v>92.797064000000006</v>
      </c>
      <c r="Q262" s="51">
        <v>83.572942999999995</v>
      </c>
      <c r="R262" s="51">
        <v>82.067470999999998</v>
      </c>
      <c r="S262" s="51">
        <v>86.624956999999995</v>
      </c>
      <c r="T262">
        <f t="shared" si="3"/>
        <v>84.340861143014806</v>
      </c>
    </row>
    <row r="263" spans="1:20" x14ac:dyDescent="0.3">
      <c r="A263" s="15">
        <v>42095</v>
      </c>
      <c r="B263" s="51">
        <v>87.403840000000002</v>
      </c>
      <c r="C263" s="51">
        <v>88.83426</v>
      </c>
      <c r="D263" s="51">
        <v>87.403840000000002</v>
      </c>
      <c r="E263" s="51">
        <v>88.83426</v>
      </c>
      <c r="F263" s="51">
        <v>86.915030999999999</v>
      </c>
      <c r="G263" s="51">
        <v>85.508596999999995</v>
      </c>
      <c r="H263" s="51">
        <v>88.117643999999999</v>
      </c>
      <c r="I263" s="51">
        <v>90.515302000000005</v>
      </c>
      <c r="J263" s="51">
        <v>92.406668999999994</v>
      </c>
      <c r="K263" s="51">
        <v>87.568234000000004</v>
      </c>
      <c r="L263" s="51">
        <v>89.488742999999999</v>
      </c>
      <c r="M263" s="51">
        <v>83.266002</v>
      </c>
      <c r="N263" s="51">
        <v>86.426996000000003</v>
      </c>
      <c r="O263" s="51">
        <v>75.405415000000005</v>
      </c>
      <c r="P263" s="51">
        <v>93.317791999999997</v>
      </c>
      <c r="Q263" s="51">
        <v>81.406052000000003</v>
      </c>
      <c r="R263" s="51">
        <v>78.800630999999996</v>
      </c>
      <c r="S263" s="51">
        <v>86.687968999999995</v>
      </c>
      <c r="T263">
        <f t="shared" si="3"/>
        <v>84.122501620137186</v>
      </c>
    </row>
    <row r="264" spans="1:20" x14ac:dyDescent="0.3">
      <c r="A264" s="16">
        <v>42125</v>
      </c>
      <c r="B264" s="51">
        <v>86.967365999999998</v>
      </c>
      <c r="C264" s="51">
        <v>88.937106999999997</v>
      </c>
      <c r="D264" s="51">
        <v>86.967365999999998</v>
      </c>
      <c r="E264" s="51">
        <v>88.937106999999997</v>
      </c>
      <c r="F264" s="51">
        <v>86.984348999999995</v>
      </c>
      <c r="G264" s="51">
        <v>85.547324000000003</v>
      </c>
      <c r="H264" s="51">
        <v>88.213120000000004</v>
      </c>
      <c r="I264" s="51">
        <v>90.647514999999999</v>
      </c>
      <c r="J264" s="51">
        <v>92.538313000000002</v>
      </c>
      <c r="K264" s="51">
        <v>87.613161000000005</v>
      </c>
      <c r="L264" s="51">
        <v>89.648604000000006</v>
      </c>
      <c r="M264" s="51">
        <v>81.266537999999997</v>
      </c>
      <c r="N264" s="51">
        <v>85.243035000000006</v>
      </c>
      <c r="O264" s="51">
        <v>74.768242999999998</v>
      </c>
      <c r="P264" s="51">
        <v>91.791972000000001</v>
      </c>
      <c r="Q264" s="51">
        <v>78.926739999999995</v>
      </c>
      <c r="R264" s="51">
        <v>75.074793999999997</v>
      </c>
      <c r="S264" s="51">
        <v>86.735713000000004</v>
      </c>
      <c r="T264">
        <f t="shared" si="3"/>
        <v>83.702413843992019</v>
      </c>
    </row>
    <row r="265" spans="1:20" x14ac:dyDescent="0.3">
      <c r="A265" s="17">
        <v>42156</v>
      </c>
      <c r="B265" s="51">
        <v>87.113107999999997</v>
      </c>
      <c r="C265" s="51">
        <v>89.122944000000004</v>
      </c>
      <c r="D265" s="51">
        <v>87.113107999999997</v>
      </c>
      <c r="E265" s="51">
        <v>89.122944000000004</v>
      </c>
      <c r="F265" s="51">
        <v>87.165665000000004</v>
      </c>
      <c r="G265" s="51">
        <v>85.751339000000002</v>
      </c>
      <c r="H265" s="51">
        <v>88.375026000000005</v>
      </c>
      <c r="I265" s="51">
        <v>90.837311999999997</v>
      </c>
      <c r="J265" s="51">
        <v>92.692284000000001</v>
      </c>
      <c r="K265" s="51">
        <v>87.681229999999999</v>
      </c>
      <c r="L265" s="51">
        <v>89.912897999999998</v>
      </c>
      <c r="M265" s="51">
        <v>81.295619000000002</v>
      </c>
      <c r="N265" s="51">
        <v>85.035539999999997</v>
      </c>
      <c r="O265" s="51">
        <v>74.703467000000003</v>
      </c>
      <c r="P265" s="51">
        <v>91.495248000000004</v>
      </c>
      <c r="Q265" s="51">
        <v>79.095023999999995</v>
      </c>
      <c r="R265" s="51">
        <v>75.284948</v>
      </c>
      <c r="S265" s="51">
        <v>86.819117000000006</v>
      </c>
      <c r="T265">
        <f t="shared" si="3"/>
        <v>83.84268435877857</v>
      </c>
    </row>
    <row r="266" spans="1:20" x14ac:dyDescent="0.3">
      <c r="A266" s="18">
        <v>42186</v>
      </c>
      <c r="B266" s="51">
        <v>87.240819999999999</v>
      </c>
      <c r="C266" s="51">
        <v>89.276739000000006</v>
      </c>
      <c r="D266" s="51">
        <v>87.240819999999999</v>
      </c>
      <c r="E266" s="51">
        <v>89.276739000000006</v>
      </c>
      <c r="F266" s="51">
        <v>87.117470999999995</v>
      </c>
      <c r="G266" s="51">
        <v>85.849581000000001</v>
      </c>
      <c r="H266" s="51">
        <v>88.201617999999996</v>
      </c>
      <c r="I266" s="51">
        <v>91.168028000000007</v>
      </c>
      <c r="J266" s="51">
        <v>92.826153000000005</v>
      </c>
      <c r="K266" s="51">
        <v>87.800336000000001</v>
      </c>
      <c r="L266" s="51">
        <v>90.511168999999995</v>
      </c>
      <c r="M266" s="51">
        <v>81.350318999999999</v>
      </c>
      <c r="N266" s="51">
        <v>85.115889999999993</v>
      </c>
      <c r="O266" s="51">
        <v>76.310153</v>
      </c>
      <c r="P266" s="51">
        <v>90.621319</v>
      </c>
      <c r="Q266" s="51">
        <v>79.134630000000001</v>
      </c>
      <c r="R266" s="51">
        <v>75.335843999999994</v>
      </c>
      <c r="S266" s="51">
        <v>86.835835000000003</v>
      </c>
      <c r="T266">
        <f t="shared" si="3"/>
        <v>83.965601760656014</v>
      </c>
    </row>
    <row r="267" spans="1:20" x14ac:dyDescent="0.3">
      <c r="A267" s="19">
        <v>42217</v>
      </c>
      <c r="B267" s="51">
        <v>87.424875</v>
      </c>
      <c r="C267" s="51">
        <v>89.455995999999999</v>
      </c>
      <c r="D267" s="51">
        <v>87.424875</v>
      </c>
      <c r="E267" s="51">
        <v>89.455995999999999</v>
      </c>
      <c r="F267" s="51">
        <v>87.414112000000003</v>
      </c>
      <c r="G267" s="51">
        <v>86.013660000000002</v>
      </c>
      <c r="H267" s="51">
        <v>88.611609000000001</v>
      </c>
      <c r="I267" s="51">
        <v>91.244471000000004</v>
      </c>
      <c r="J267" s="51">
        <v>92.964747000000003</v>
      </c>
      <c r="K267" s="51">
        <v>88.702314000000001</v>
      </c>
      <c r="L267" s="51">
        <v>90.267886000000004</v>
      </c>
      <c r="M267" s="51">
        <v>81.546215000000004</v>
      </c>
      <c r="N267" s="51">
        <v>85.312331</v>
      </c>
      <c r="O267" s="51">
        <v>77.167160999999993</v>
      </c>
      <c r="P267" s="51">
        <v>90.404767000000007</v>
      </c>
      <c r="Q267" s="51">
        <v>79.330206000000004</v>
      </c>
      <c r="R267" s="51">
        <v>75.427884000000006</v>
      </c>
      <c r="S267" s="51">
        <v>87.241305999999994</v>
      </c>
      <c r="T267">
        <f t="shared" si="3"/>
        <v>84.142746918531159</v>
      </c>
    </row>
    <row r="268" spans="1:20" x14ac:dyDescent="0.3">
      <c r="A268" s="20">
        <v>42248</v>
      </c>
      <c r="B268" s="51">
        <v>87.752419000000003</v>
      </c>
      <c r="C268" s="51">
        <v>89.787762000000001</v>
      </c>
      <c r="D268" s="51">
        <v>87.752419000000003</v>
      </c>
      <c r="E268" s="51">
        <v>89.787762000000001</v>
      </c>
      <c r="F268" s="51">
        <v>87.848643999999993</v>
      </c>
      <c r="G268" s="51">
        <v>86.324181999999993</v>
      </c>
      <c r="H268" s="51">
        <v>89.152180999999999</v>
      </c>
      <c r="I268" s="51">
        <v>91.486222999999995</v>
      </c>
      <c r="J268" s="51">
        <v>93.101546999999997</v>
      </c>
      <c r="K268" s="51">
        <v>90.532708999999997</v>
      </c>
      <c r="L268" s="51">
        <v>90.124729000000002</v>
      </c>
      <c r="M268" s="51">
        <v>81.861677999999998</v>
      </c>
      <c r="N268" s="51">
        <v>86.072005000000004</v>
      </c>
      <c r="O268" s="51">
        <v>78.721767</v>
      </c>
      <c r="P268" s="51">
        <v>90.667443000000006</v>
      </c>
      <c r="Q268" s="51">
        <v>79.384292000000002</v>
      </c>
      <c r="R268" s="51">
        <v>75.339580999999995</v>
      </c>
      <c r="S268" s="51">
        <v>87.584052999999997</v>
      </c>
      <c r="T268">
        <f t="shared" si="3"/>
        <v>84.457994173922543</v>
      </c>
    </row>
    <row r="269" spans="1:20" x14ac:dyDescent="0.3">
      <c r="A269" s="21">
        <v>42278</v>
      </c>
      <c r="B269" s="51">
        <v>88.203918999999999</v>
      </c>
      <c r="C269" s="51">
        <v>90.013525000000001</v>
      </c>
      <c r="D269" s="51">
        <v>88.203918999999999</v>
      </c>
      <c r="E269" s="51">
        <v>90.013525000000001</v>
      </c>
      <c r="F269" s="51">
        <v>88.156127999999995</v>
      </c>
      <c r="G269" s="51">
        <v>86.667243999999997</v>
      </c>
      <c r="H269" s="51">
        <v>89.429242000000002</v>
      </c>
      <c r="I269" s="51">
        <v>91.640409000000005</v>
      </c>
      <c r="J269" s="51">
        <v>93.205078</v>
      </c>
      <c r="K269" s="51">
        <v>90.541876999999999</v>
      </c>
      <c r="L269" s="51">
        <v>90.375844999999998</v>
      </c>
      <c r="M269" s="51">
        <v>82.96808</v>
      </c>
      <c r="N269" s="51">
        <v>86.109990999999994</v>
      </c>
      <c r="O269" s="51">
        <v>79.253371999999999</v>
      </c>
      <c r="P269" s="51">
        <v>90.396812999999995</v>
      </c>
      <c r="Q269" s="51">
        <v>81.119358000000005</v>
      </c>
      <c r="R269" s="51">
        <v>77.822030999999996</v>
      </c>
      <c r="S269" s="51">
        <v>87.803965000000005</v>
      </c>
      <c r="T269">
        <f t="shared" si="3"/>
        <v>84.892543839949695</v>
      </c>
    </row>
    <row r="270" spans="1:20" x14ac:dyDescent="0.3">
      <c r="A270" s="22">
        <v>42309</v>
      </c>
      <c r="B270" s="51">
        <v>88.685468</v>
      </c>
      <c r="C270" s="51">
        <v>90.045180999999999</v>
      </c>
      <c r="D270" s="51">
        <v>88.685468</v>
      </c>
      <c r="E270" s="51">
        <v>90.045180999999999</v>
      </c>
      <c r="F270" s="51">
        <v>88.319067000000004</v>
      </c>
      <c r="G270" s="51">
        <v>86.906375999999995</v>
      </c>
      <c r="H270" s="51">
        <v>89.527030999999994</v>
      </c>
      <c r="I270" s="51">
        <v>91.557074</v>
      </c>
      <c r="J270" s="51">
        <v>93.373431999999994</v>
      </c>
      <c r="K270" s="51">
        <v>90.541942000000006</v>
      </c>
      <c r="L270" s="51">
        <v>90.008448999999999</v>
      </c>
      <c r="M270" s="51">
        <v>84.752262000000002</v>
      </c>
      <c r="N270" s="51">
        <v>86.483369999999994</v>
      </c>
      <c r="O270" s="51">
        <v>80.741646000000003</v>
      </c>
      <c r="P270" s="51">
        <v>90.073149000000001</v>
      </c>
      <c r="Q270" s="51">
        <v>83.733665999999999</v>
      </c>
      <c r="R270" s="51">
        <v>81.677167999999995</v>
      </c>
      <c r="S270" s="51">
        <v>87.902764000000005</v>
      </c>
      <c r="T270">
        <f t="shared" si="3"/>
        <v>85.356014398367677</v>
      </c>
    </row>
    <row r="271" spans="1:20" x14ac:dyDescent="0.3">
      <c r="A271" s="10">
        <v>42339</v>
      </c>
      <c r="B271" s="51">
        <v>89.046818000000002</v>
      </c>
      <c r="C271" s="51">
        <v>90.320687000000007</v>
      </c>
      <c r="D271" s="51">
        <v>89.046818000000002</v>
      </c>
      <c r="E271" s="51">
        <v>90.320687000000007</v>
      </c>
      <c r="F271" s="51">
        <v>88.506664000000001</v>
      </c>
      <c r="G271" s="51">
        <v>87.204879000000005</v>
      </c>
      <c r="H271" s="51">
        <v>89.619793000000001</v>
      </c>
      <c r="I271" s="51">
        <v>91.909578999999994</v>
      </c>
      <c r="J271" s="51">
        <v>93.54365</v>
      </c>
      <c r="K271" s="51">
        <v>90.545243999999997</v>
      </c>
      <c r="L271" s="51">
        <v>90.656232000000003</v>
      </c>
      <c r="M271" s="51">
        <v>85.359419000000003</v>
      </c>
      <c r="N271" s="51">
        <v>88.497529</v>
      </c>
      <c r="O271" s="51">
        <v>85.577918999999994</v>
      </c>
      <c r="P271" s="51">
        <v>90.322896</v>
      </c>
      <c r="Q271" s="51">
        <v>83.512934000000001</v>
      </c>
      <c r="R271" s="51">
        <v>81.328633999999994</v>
      </c>
      <c r="S271" s="51">
        <v>87.941121999999993</v>
      </c>
      <c r="T271">
        <f t="shared" si="3"/>
        <v>85.703798499849213</v>
      </c>
    </row>
    <row r="272" spans="1:20" x14ac:dyDescent="0.3">
      <c r="A272" s="12">
        <v>42370</v>
      </c>
      <c r="B272" s="51">
        <v>89.386381</v>
      </c>
      <c r="C272" s="51">
        <v>90.494986999999995</v>
      </c>
      <c r="D272" s="51">
        <v>89.386381</v>
      </c>
      <c r="E272" s="51">
        <v>90.494986999999995</v>
      </c>
      <c r="F272" s="51">
        <v>88.734324000000001</v>
      </c>
      <c r="G272" s="51">
        <v>87.528110999999996</v>
      </c>
      <c r="H272" s="51">
        <v>89.765732</v>
      </c>
      <c r="I272" s="51">
        <v>92.037141000000005</v>
      </c>
      <c r="J272" s="51">
        <v>93.774343999999999</v>
      </c>
      <c r="K272" s="51">
        <v>90.954877999999994</v>
      </c>
      <c r="L272" s="51">
        <v>90.590532999999994</v>
      </c>
      <c r="M272" s="51">
        <v>86.178651000000002</v>
      </c>
      <c r="N272" s="51">
        <v>90.873401000000001</v>
      </c>
      <c r="O272" s="51">
        <v>91.553425000000004</v>
      </c>
      <c r="P272" s="51">
        <v>90.448244000000003</v>
      </c>
      <c r="Q272" s="51">
        <v>83.416228000000004</v>
      </c>
      <c r="R272" s="51">
        <v>80.692599000000001</v>
      </c>
      <c r="S272" s="51">
        <v>88.937786000000003</v>
      </c>
      <c r="T272">
        <f t="shared" si="3"/>
        <v>86.030613534722264</v>
      </c>
    </row>
    <row r="273" spans="1:20" x14ac:dyDescent="0.3">
      <c r="A273" s="13">
        <v>42401</v>
      </c>
      <c r="B273" s="51">
        <v>89.777781000000004</v>
      </c>
      <c r="C273" s="51">
        <v>90.819429999999997</v>
      </c>
      <c r="D273" s="51">
        <v>89.777781000000004</v>
      </c>
      <c r="E273" s="51">
        <v>90.819429999999997</v>
      </c>
      <c r="F273" s="51">
        <v>89.164402999999993</v>
      </c>
      <c r="G273" s="51">
        <v>87.769606999999993</v>
      </c>
      <c r="H273" s="51">
        <v>90.357063999999994</v>
      </c>
      <c r="I273" s="51">
        <v>92.269058999999999</v>
      </c>
      <c r="J273" s="51">
        <v>93.997313000000005</v>
      </c>
      <c r="K273" s="51">
        <v>91.151335000000003</v>
      </c>
      <c r="L273" s="51">
        <v>90.842626999999993</v>
      </c>
      <c r="M273" s="51">
        <v>86.763345999999999</v>
      </c>
      <c r="N273" s="51">
        <v>92.481795000000005</v>
      </c>
      <c r="O273" s="51">
        <v>94.109182000000004</v>
      </c>
      <c r="P273" s="51">
        <v>91.464337999999998</v>
      </c>
      <c r="Q273" s="51">
        <v>83.398571000000004</v>
      </c>
      <c r="R273" s="51">
        <v>80.497371999999999</v>
      </c>
      <c r="S273" s="51">
        <v>89.280114999999995</v>
      </c>
      <c r="T273">
        <f t="shared" si="3"/>
        <v>86.407319491052348</v>
      </c>
    </row>
    <row r="274" spans="1:20" x14ac:dyDescent="0.3">
      <c r="A274" s="14">
        <v>42430</v>
      </c>
      <c r="B274" s="51">
        <v>89.910000999999994</v>
      </c>
      <c r="C274" s="51">
        <v>91.144750000000002</v>
      </c>
      <c r="D274" s="51">
        <v>89.910000999999994</v>
      </c>
      <c r="E274" s="51">
        <v>91.144750000000002</v>
      </c>
      <c r="F274" s="51">
        <v>89.469498000000002</v>
      </c>
      <c r="G274" s="51">
        <v>88.061216000000002</v>
      </c>
      <c r="H274" s="51">
        <v>90.673691000000005</v>
      </c>
      <c r="I274" s="51">
        <v>92.612093000000002</v>
      </c>
      <c r="J274" s="51">
        <v>94.219965999999999</v>
      </c>
      <c r="K274" s="51">
        <v>91.161233999999993</v>
      </c>
      <c r="L274" s="51">
        <v>91.412451000000004</v>
      </c>
      <c r="M274" s="51">
        <v>86.336122000000003</v>
      </c>
      <c r="N274" s="51">
        <v>91.5565</v>
      </c>
      <c r="O274" s="51">
        <v>91.437284000000005</v>
      </c>
      <c r="P274" s="51">
        <v>91.631034999999997</v>
      </c>
      <c r="Q274" s="51">
        <v>83.264415</v>
      </c>
      <c r="R274" s="51">
        <v>80.268579000000003</v>
      </c>
      <c r="S274" s="51">
        <v>89.337813999999995</v>
      </c>
      <c r="T274">
        <f t="shared" si="3"/>
        <v>86.534575652385925</v>
      </c>
    </row>
    <row r="275" spans="1:20" x14ac:dyDescent="0.3">
      <c r="A275" s="15">
        <v>42461</v>
      </c>
      <c r="B275" s="51">
        <v>89.625277999999994</v>
      </c>
      <c r="C275" s="51">
        <v>91.345752000000005</v>
      </c>
      <c r="D275" s="51">
        <v>89.625277999999994</v>
      </c>
      <c r="E275" s="51">
        <v>91.345752000000005</v>
      </c>
      <c r="F275" s="51">
        <v>89.841149999999999</v>
      </c>
      <c r="G275" s="51">
        <v>88.391465999999994</v>
      </c>
      <c r="H275" s="51">
        <v>91.080744999999993</v>
      </c>
      <c r="I275" s="51">
        <v>92.663623999999999</v>
      </c>
      <c r="J275" s="51">
        <v>94.408215999999996</v>
      </c>
      <c r="K275" s="51">
        <v>91.176760999999999</v>
      </c>
      <c r="L275" s="51">
        <v>91.334885999999997</v>
      </c>
      <c r="M275" s="51">
        <v>84.647863999999998</v>
      </c>
      <c r="N275" s="51">
        <v>90.284809999999993</v>
      </c>
      <c r="O275" s="51">
        <v>87.197766999999999</v>
      </c>
      <c r="P275" s="51">
        <v>92.214859000000004</v>
      </c>
      <c r="Q275" s="51">
        <v>81.331045000000003</v>
      </c>
      <c r="R275" s="51">
        <v>77.912363999999997</v>
      </c>
      <c r="S275" s="51">
        <v>88.261669999999995</v>
      </c>
      <c r="T275">
        <f t="shared" ref="T275:T324" si="4">B275*100/$B$327</f>
        <v>86.260541799539297</v>
      </c>
    </row>
    <row r="276" spans="1:20" x14ac:dyDescent="0.3">
      <c r="A276" s="16">
        <v>42491</v>
      </c>
      <c r="B276" s="51">
        <v>89.225615000000005</v>
      </c>
      <c r="C276" s="51">
        <v>91.540999999999997</v>
      </c>
      <c r="D276" s="51">
        <v>89.225615000000005</v>
      </c>
      <c r="E276" s="51">
        <v>91.540999999999997</v>
      </c>
      <c r="F276" s="51">
        <v>90.071027000000001</v>
      </c>
      <c r="G276" s="51">
        <v>88.786227999999994</v>
      </c>
      <c r="H276" s="51">
        <v>91.169632000000007</v>
      </c>
      <c r="I276" s="51">
        <v>92.828541000000001</v>
      </c>
      <c r="J276" s="51">
        <v>94.591881999999998</v>
      </c>
      <c r="K276" s="51">
        <v>91.220866000000001</v>
      </c>
      <c r="L276" s="51">
        <v>91.518028999999999</v>
      </c>
      <c r="M276" s="51">
        <v>82.524336000000005</v>
      </c>
      <c r="N276" s="51">
        <v>89.593293000000003</v>
      </c>
      <c r="O276" s="51">
        <v>84.751024000000001</v>
      </c>
      <c r="P276" s="51">
        <v>92.620724999999993</v>
      </c>
      <c r="Q276" s="51">
        <v>78.364913999999999</v>
      </c>
      <c r="R276" s="51">
        <v>73.719448</v>
      </c>
      <c r="S276" s="51">
        <v>87.782573999999997</v>
      </c>
      <c r="T276">
        <f t="shared" si="4"/>
        <v>85.875883054969165</v>
      </c>
    </row>
    <row r="277" spans="1:20" x14ac:dyDescent="0.3">
      <c r="A277" s="17">
        <v>42522</v>
      </c>
      <c r="B277" s="51">
        <v>89.324027999999998</v>
      </c>
      <c r="C277" s="51">
        <v>91.773848000000001</v>
      </c>
      <c r="D277" s="51">
        <v>89.324027999999998</v>
      </c>
      <c r="E277" s="51">
        <v>91.773848000000001</v>
      </c>
      <c r="F277" s="51">
        <v>90.315736999999999</v>
      </c>
      <c r="G277" s="51">
        <v>89.100356000000005</v>
      </c>
      <c r="H277" s="51">
        <v>91.354984999999999</v>
      </c>
      <c r="I277" s="51">
        <v>93.050998000000007</v>
      </c>
      <c r="J277" s="51">
        <v>94.780468999999997</v>
      </c>
      <c r="K277" s="51">
        <v>91.312348999999998</v>
      </c>
      <c r="L277" s="51">
        <v>91.815842000000004</v>
      </c>
      <c r="M277" s="51">
        <v>82.235056999999998</v>
      </c>
      <c r="N277" s="51">
        <v>88.322260999999997</v>
      </c>
      <c r="O277" s="51">
        <v>82.832104000000001</v>
      </c>
      <c r="P277" s="51">
        <v>91.754759000000007</v>
      </c>
      <c r="Q277" s="51">
        <v>78.653302999999994</v>
      </c>
      <c r="R277" s="51">
        <v>74.111697000000007</v>
      </c>
      <c r="S277" s="51">
        <v>87.860412999999994</v>
      </c>
      <c r="T277">
        <f t="shared" si="4"/>
        <v>85.970601407754842</v>
      </c>
    </row>
    <row r="278" spans="1:20" x14ac:dyDescent="0.3">
      <c r="A278" s="18">
        <v>42552</v>
      </c>
      <c r="B278" s="51">
        <v>89.556914000000006</v>
      </c>
      <c r="C278" s="51">
        <v>91.930522999999994</v>
      </c>
      <c r="D278" s="51">
        <v>89.556914000000006</v>
      </c>
      <c r="E278" s="51">
        <v>91.930522999999994</v>
      </c>
      <c r="F278" s="51">
        <v>90.347007000000005</v>
      </c>
      <c r="G278" s="51">
        <v>89.169532000000004</v>
      </c>
      <c r="H278" s="51">
        <v>91.353842999999998</v>
      </c>
      <c r="I278" s="51">
        <v>93.317515999999998</v>
      </c>
      <c r="J278" s="51">
        <v>94.974594999999994</v>
      </c>
      <c r="K278" s="51">
        <v>91.466177999999999</v>
      </c>
      <c r="L278" s="51">
        <v>92.191565999999995</v>
      </c>
      <c r="M278" s="51">
        <v>82.689457000000004</v>
      </c>
      <c r="N278" s="51">
        <v>87.641171999999997</v>
      </c>
      <c r="O278" s="51">
        <v>81.678753</v>
      </c>
      <c r="P278" s="51">
        <v>91.368932000000001</v>
      </c>
      <c r="Q278" s="51">
        <v>79.775835000000001</v>
      </c>
      <c r="R278" s="51">
        <v>74.921228999999997</v>
      </c>
      <c r="S278" s="51">
        <v>89.617480999999998</v>
      </c>
      <c r="T278">
        <f t="shared" si="4"/>
        <v>86.194744339144435</v>
      </c>
    </row>
    <row r="279" spans="1:20" x14ac:dyDescent="0.3">
      <c r="A279" s="19">
        <v>42583</v>
      </c>
      <c r="B279" s="51">
        <v>89.809332999999995</v>
      </c>
      <c r="C279" s="51">
        <v>92.104715999999996</v>
      </c>
      <c r="D279" s="51">
        <v>89.809332999999995</v>
      </c>
      <c r="E279" s="51">
        <v>92.104715999999996</v>
      </c>
      <c r="F279" s="51">
        <v>90.697777000000002</v>
      </c>
      <c r="G279" s="51">
        <v>89.234414999999998</v>
      </c>
      <c r="H279" s="51">
        <v>91.949067999999997</v>
      </c>
      <c r="I279" s="51">
        <v>93.337046000000001</v>
      </c>
      <c r="J279" s="51">
        <v>95.116461999999999</v>
      </c>
      <c r="K279" s="51">
        <v>92.307463999999996</v>
      </c>
      <c r="L279" s="51">
        <v>91.830798000000001</v>
      </c>
      <c r="M279" s="51">
        <v>83.167053999999993</v>
      </c>
      <c r="N279" s="51">
        <v>87.948434000000006</v>
      </c>
      <c r="O279" s="51">
        <v>82.643715</v>
      </c>
      <c r="P279" s="51">
        <v>91.264994000000002</v>
      </c>
      <c r="Q279" s="51">
        <v>80.353656999999998</v>
      </c>
      <c r="R279" s="51">
        <v>75.752921999999998</v>
      </c>
      <c r="S279" s="51">
        <v>89.680637000000004</v>
      </c>
      <c r="T279">
        <f t="shared" si="4"/>
        <v>86.437686957414442</v>
      </c>
    </row>
    <row r="280" spans="1:20" x14ac:dyDescent="0.3">
      <c r="A280" s="20">
        <v>42614</v>
      </c>
      <c r="B280" s="51">
        <v>90.357743999999997</v>
      </c>
      <c r="C280" s="51">
        <v>92.543401000000003</v>
      </c>
      <c r="D280" s="51">
        <v>90.357743999999997</v>
      </c>
      <c r="E280" s="51">
        <v>92.543401000000003</v>
      </c>
      <c r="F280" s="51">
        <v>91.290023000000005</v>
      </c>
      <c r="G280" s="51">
        <v>89.827534999999997</v>
      </c>
      <c r="H280" s="51">
        <v>92.540565999999998</v>
      </c>
      <c r="I280" s="51">
        <v>93.641227000000001</v>
      </c>
      <c r="J280" s="51">
        <v>95.258701000000002</v>
      </c>
      <c r="K280" s="51">
        <v>94.398482999999999</v>
      </c>
      <c r="L280" s="51">
        <v>91.747084999999998</v>
      </c>
      <c r="M280" s="51">
        <v>84.033161000000007</v>
      </c>
      <c r="N280" s="51">
        <v>90.671335999999997</v>
      </c>
      <c r="O280" s="51">
        <v>87.792930999999996</v>
      </c>
      <c r="P280" s="51">
        <v>92.470940999999996</v>
      </c>
      <c r="Q280" s="51">
        <v>80.127213999999995</v>
      </c>
      <c r="R280" s="51">
        <v>75.368924000000007</v>
      </c>
      <c r="S280" s="51">
        <v>89.773600000000002</v>
      </c>
      <c r="T280">
        <f t="shared" si="4"/>
        <v>86.965509364713739</v>
      </c>
    </row>
    <row r="281" spans="1:20" x14ac:dyDescent="0.3">
      <c r="A281" s="21">
        <v>42644</v>
      </c>
      <c r="B281" s="51">
        <v>90.906154000000001</v>
      </c>
      <c r="C281" s="51">
        <v>92.802149</v>
      </c>
      <c r="D281" s="51">
        <v>90.906154000000001</v>
      </c>
      <c r="E281" s="51">
        <v>92.802149</v>
      </c>
      <c r="F281" s="51">
        <v>91.659428000000005</v>
      </c>
      <c r="G281" s="51">
        <v>90.281018000000003</v>
      </c>
      <c r="H281" s="51">
        <v>92.838078999999993</v>
      </c>
      <c r="I281" s="51">
        <v>93.803050999999996</v>
      </c>
      <c r="J281" s="51">
        <v>95.430837999999994</v>
      </c>
      <c r="K281" s="51">
        <v>94.401127000000002</v>
      </c>
      <c r="L281" s="51">
        <v>91.947683999999995</v>
      </c>
      <c r="M281" s="51">
        <v>85.418342999999993</v>
      </c>
      <c r="N281" s="51">
        <v>90.630084999999994</v>
      </c>
      <c r="O281" s="51">
        <v>87.779055999999997</v>
      </c>
      <c r="P281" s="51">
        <v>92.412575000000004</v>
      </c>
      <c r="Q281" s="51">
        <v>82.351718000000005</v>
      </c>
      <c r="R281" s="51">
        <v>78.613440999999995</v>
      </c>
      <c r="S281" s="51">
        <v>89.930255000000002</v>
      </c>
      <c r="T281">
        <f t="shared" si="4"/>
        <v>87.493330809555289</v>
      </c>
    </row>
    <row r="282" spans="1:20" x14ac:dyDescent="0.3">
      <c r="A282" s="22">
        <v>42675</v>
      </c>
      <c r="B282" s="51">
        <v>91.616833999999997</v>
      </c>
      <c r="C282" s="51">
        <v>93.010424999999998</v>
      </c>
      <c r="D282" s="51">
        <v>91.616833999999997</v>
      </c>
      <c r="E282" s="51">
        <v>93.010424999999998</v>
      </c>
      <c r="F282" s="51">
        <v>91.774456000000001</v>
      </c>
      <c r="G282" s="51">
        <v>90.557126999999994</v>
      </c>
      <c r="H282" s="51">
        <v>92.815370000000001</v>
      </c>
      <c r="I282" s="51">
        <v>94.093002999999996</v>
      </c>
      <c r="J282" s="51">
        <v>95.598501999999996</v>
      </c>
      <c r="K282" s="51">
        <v>94.401127000000002</v>
      </c>
      <c r="L282" s="51">
        <v>92.452993000000006</v>
      </c>
      <c r="M282" s="51">
        <v>87.584243000000001</v>
      </c>
      <c r="N282" s="51">
        <v>91.290809999999993</v>
      </c>
      <c r="O282" s="51">
        <v>88.966955999999996</v>
      </c>
      <c r="P282" s="51">
        <v>92.743705000000006</v>
      </c>
      <c r="Q282" s="51">
        <v>85.403273999999996</v>
      </c>
      <c r="R282" s="51">
        <v>83.121253999999993</v>
      </c>
      <c r="S282" s="51">
        <v>90.029567</v>
      </c>
      <c r="T282">
        <f t="shared" si="4"/>
        <v>88.177330270578949</v>
      </c>
    </row>
    <row r="283" spans="1:20" x14ac:dyDescent="0.3">
      <c r="A283" s="10">
        <v>42705</v>
      </c>
      <c r="B283" s="51">
        <v>92.039034999999998</v>
      </c>
      <c r="C283" s="51">
        <v>93.425338999999994</v>
      </c>
      <c r="D283" s="51">
        <v>92.039034999999998</v>
      </c>
      <c r="E283" s="51">
        <v>93.425338999999994</v>
      </c>
      <c r="F283" s="51">
        <v>92.092185999999998</v>
      </c>
      <c r="G283" s="51">
        <v>91.045767999999995</v>
      </c>
      <c r="H283" s="51">
        <v>92.986956000000006</v>
      </c>
      <c r="I283" s="51">
        <v>94.593040999999999</v>
      </c>
      <c r="J283" s="51">
        <v>95.802299000000005</v>
      </c>
      <c r="K283" s="51">
        <v>94.401127000000002</v>
      </c>
      <c r="L283" s="51">
        <v>93.411981999999995</v>
      </c>
      <c r="M283" s="51">
        <v>88.028030999999999</v>
      </c>
      <c r="N283" s="51">
        <v>92.173192999999998</v>
      </c>
      <c r="O283" s="51">
        <v>89.264403999999999</v>
      </c>
      <c r="P283" s="51">
        <v>93.991793999999999</v>
      </c>
      <c r="Q283" s="51">
        <v>85.588989999999995</v>
      </c>
      <c r="R283" s="51">
        <v>83.298911000000004</v>
      </c>
      <c r="S283" s="51">
        <v>90.231621000000004</v>
      </c>
      <c r="T283">
        <f t="shared" si="4"/>
        <v>88.583680887514362</v>
      </c>
    </row>
    <row r="284" spans="1:20" x14ac:dyDescent="0.3">
      <c r="A284" s="12">
        <v>42736</v>
      </c>
      <c r="B284" s="51">
        <v>93.603881999999999</v>
      </c>
      <c r="C284" s="51">
        <v>93.966137000000003</v>
      </c>
      <c r="D284" s="51">
        <v>93.603881999999999</v>
      </c>
      <c r="E284" s="51">
        <v>93.966137000000003</v>
      </c>
      <c r="F284" s="51">
        <v>92.946588000000006</v>
      </c>
      <c r="G284" s="51">
        <v>92.142296999999999</v>
      </c>
      <c r="H284" s="51">
        <v>93.634321999999997</v>
      </c>
      <c r="I284" s="51">
        <v>94.859153000000006</v>
      </c>
      <c r="J284" s="51">
        <v>96.080271999999994</v>
      </c>
      <c r="K284" s="51">
        <v>94.859566999999998</v>
      </c>
      <c r="L284" s="51">
        <v>93.606294000000005</v>
      </c>
      <c r="M284" s="51">
        <v>92.555170000000004</v>
      </c>
      <c r="N284" s="51">
        <v>91.359571000000003</v>
      </c>
      <c r="O284" s="51">
        <v>86.054830999999993</v>
      </c>
      <c r="P284" s="51">
        <v>94.676143999999994</v>
      </c>
      <c r="Q284" s="51">
        <v>93.258668</v>
      </c>
      <c r="R284" s="51">
        <v>93.853853000000001</v>
      </c>
      <c r="S284" s="51">
        <v>92.052060999999995</v>
      </c>
      <c r="T284">
        <f t="shared" si="4"/>
        <v>90.08977998216244</v>
      </c>
    </row>
    <row r="285" spans="1:20" x14ac:dyDescent="0.3">
      <c r="A285" s="13">
        <v>42767</v>
      </c>
      <c r="B285" s="51">
        <v>94.144779999999997</v>
      </c>
      <c r="C285" s="51">
        <v>94.684254999999993</v>
      </c>
      <c r="D285" s="51">
        <v>94.144779999999997</v>
      </c>
      <c r="E285" s="51">
        <v>94.684254999999993</v>
      </c>
      <c r="F285" s="51">
        <v>93.973676999999995</v>
      </c>
      <c r="G285" s="51">
        <v>93.064929000000006</v>
      </c>
      <c r="H285" s="51">
        <v>94.750729000000007</v>
      </c>
      <c r="I285" s="51">
        <v>95.306646999999998</v>
      </c>
      <c r="J285" s="51">
        <v>96.39179</v>
      </c>
      <c r="K285" s="51">
        <v>95.165704000000005</v>
      </c>
      <c r="L285" s="51">
        <v>94.237111999999996</v>
      </c>
      <c r="M285" s="51">
        <v>92.584186000000003</v>
      </c>
      <c r="N285" s="51">
        <v>90.501785999999996</v>
      </c>
      <c r="O285" s="51">
        <v>83.565315999999996</v>
      </c>
      <c r="P285" s="51">
        <v>94.838531000000003</v>
      </c>
      <c r="Q285" s="51">
        <v>93.809484999999995</v>
      </c>
      <c r="R285" s="51">
        <v>94.308132999999998</v>
      </c>
      <c r="S285" s="51">
        <v>92.798585000000003</v>
      </c>
      <c r="T285">
        <f t="shared" si="4"/>
        <v>90.610371444520723</v>
      </c>
    </row>
    <row r="286" spans="1:20" x14ac:dyDescent="0.3">
      <c r="A286" s="14">
        <v>42795</v>
      </c>
      <c r="B286" s="51">
        <v>94.722488999999996</v>
      </c>
      <c r="C286" s="51">
        <v>95.226518999999996</v>
      </c>
      <c r="D286" s="51">
        <v>94.722488999999996</v>
      </c>
      <c r="E286" s="51">
        <v>95.226518999999996</v>
      </c>
      <c r="F286" s="51">
        <v>94.703344000000001</v>
      </c>
      <c r="G286" s="51">
        <v>93.777575999999996</v>
      </c>
      <c r="H286" s="51">
        <v>95.494951</v>
      </c>
      <c r="I286" s="51">
        <v>95.684764999999999</v>
      </c>
      <c r="J286" s="51">
        <v>96.631107</v>
      </c>
      <c r="K286" s="51">
        <v>95.177153000000004</v>
      </c>
      <c r="L286" s="51">
        <v>94.871314999999996</v>
      </c>
      <c r="M286" s="51">
        <v>93.263647000000006</v>
      </c>
      <c r="N286" s="51">
        <v>92.488776999999999</v>
      </c>
      <c r="O286" s="51">
        <v>88.419617000000002</v>
      </c>
      <c r="P286" s="51">
        <v>95.032854</v>
      </c>
      <c r="Q286" s="51">
        <v>93.719586000000007</v>
      </c>
      <c r="R286" s="51">
        <v>93.988570999999993</v>
      </c>
      <c r="S286" s="51">
        <v>93.174278000000001</v>
      </c>
      <c r="T286">
        <f t="shared" si="4"/>
        <v>91.166391938454026</v>
      </c>
    </row>
    <row r="287" spans="1:20" x14ac:dyDescent="0.3">
      <c r="A287" s="15">
        <v>42826</v>
      </c>
      <c r="B287" s="51">
        <v>94.838932999999997</v>
      </c>
      <c r="C287" s="51">
        <v>95.654829000000007</v>
      </c>
      <c r="D287" s="51">
        <v>94.838932999999997</v>
      </c>
      <c r="E287" s="51">
        <v>95.654829000000007</v>
      </c>
      <c r="F287" s="51">
        <v>95.275811000000004</v>
      </c>
      <c r="G287" s="51">
        <v>94.378879999999995</v>
      </c>
      <c r="H287" s="51">
        <v>96.042759000000004</v>
      </c>
      <c r="I287" s="51">
        <v>95.986807999999996</v>
      </c>
      <c r="J287" s="51">
        <v>96.814318</v>
      </c>
      <c r="K287" s="51">
        <v>95.186149</v>
      </c>
      <c r="L287" s="51">
        <v>95.386128999999997</v>
      </c>
      <c r="M287" s="51">
        <v>92.477661999999995</v>
      </c>
      <c r="N287" s="51">
        <v>94.220974999999996</v>
      </c>
      <c r="O287" s="51">
        <v>91.537476999999996</v>
      </c>
      <c r="P287" s="51">
        <v>95.898723000000004</v>
      </c>
      <c r="Q287" s="51">
        <v>91.451884000000007</v>
      </c>
      <c r="R287" s="51">
        <v>90.286390999999995</v>
      </c>
      <c r="S287" s="51">
        <v>93.814663999999993</v>
      </c>
      <c r="T287">
        <f t="shared" si="4"/>
        <v>91.27846436660657</v>
      </c>
    </row>
    <row r="288" spans="1:20" x14ac:dyDescent="0.3">
      <c r="A288" s="16">
        <v>42856</v>
      </c>
      <c r="B288" s="51">
        <v>94.725493999999998</v>
      </c>
      <c r="C288" s="51">
        <v>95.918104</v>
      </c>
      <c r="D288" s="51">
        <v>94.725493999999998</v>
      </c>
      <c r="E288" s="51">
        <v>95.918104</v>
      </c>
      <c r="F288" s="51">
        <v>95.732579999999999</v>
      </c>
      <c r="G288" s="51">
        <v>94.808510999999996</v>
      </c>
      <c r="H288" s="51">
        <v>96.522734</v>
      </c>
      <c r="I288" s="51">
        <v>96.080603999999994</v>
      </c>
      <c r="J288" s="51">
        <v>97.014381999999998</v>
      </c>
      <c r="K288" s="51">
        <v>95.237285</v>
      </c>
      <c r="L288" s="51">
        <v>95.384133000000006</v>
      </c>
      <c r="M288" s="51">
        <v>91.274846999999994</v>
      </c>
      <c r="N288" s="51">
        <v>95.357299999999995</v>
      </c>
      <c r="O288" s="51">
        <v>93.517739000000006</v>
      </c>
      <c r="P288" s="51">
        <v>96.507411000000005</v>
      </c>
      <c r="Q288" s="51">
        <v>88.872703000000001</v>
      </c>
      <c r="R288" s="51">
        <v>85.577869000000007</v>
      </c>
      <c r="S288" s="51">
        <v>95.552256</v>
      </c>
      <c r="T288">
        <f t="shared" si="4"/>
        <v>91.169284123938894</v>
      </c>
    </row>
    <row r="289" spans="1:20" x14ac:dyDescent="0.3">
      <c r="A289" s="17">
        <v>42887</v>
      </c>
      <c r="B289" s="51">
        <v>94.963639999999998</v>
      </c>
      <c r="C289" s="51">
        <v>96.210052000000005</v>
      </c>
      <c r="D289" s="51">
        <v>94.963639999999998</v>
      </c>
      <c r="E289" s="51">
        <v>96.210052000000005</v>
      </c>
      <c r="F289" s="51">
        <v>96.035398999999998</v>
      </c>
      <c r="G289" s="51">
        <v>95.251696999999993</v>
      </c>
      <c r="H289" s="51">
        <v>96.705526000000006</v>
      </c>
      <c r="I289" s="51">
        <v>96.363031000000007</v>
      </c>
      <c r="J289" s="51">
        <v>97.219206</v>
      </c>
      <c r="K289" s="51">
        <v>95.300787999999997</v>
      </c>
      <c r="L289" s="51">
        <v>95.814051000000006</v>
      </c>
      <c r="M289" s="51">
        <v>91.356662</v>
      </c>
      <c r="N289" s="51">
        <v>95.760949999999994</v>
      </c>
      <c r="O289" s="51">
        <v>94.174347999999995</v>
      </c>
      <c r="P289" s="51">
        <v>96.752908000000005</v>
      </c>
      <c r="Q289" s="51">
        <v>88.765148999999994</v>
      </c>
      <c r="R289" s="51">
        <v>85.375636</v>
      </c>
      <c r="S289" s="51">
        <v>95.636643000000007</v>
      </c>
      <c r="T289">
        <f t="shared" si="4"/>
        <v>91.398489582999147</v>
      </c>
    </row>
    <row r="290" spans="1:20" x14ac:dyDescent="0.3">
      <c r="A290" s="18">
        <v>42917</v>
      </c>
      <c r="B290" s="51">
        <v>95.322736000000006</v>
      </c>
      <c r="C290" s="51">
        <v>96.467770000000002</v>
      </c>
      <c r="D290" s="51">
        <v>95.322736000000006</v>
      </c>
      <c r="E290" s="51">
        <v>96.467770000000002</v>
      </c>
      <c r="F290" s="51">
        <v>96.148066999999998</v>
      </c>
      <c r="G290" s="51">
        <v>95.634984000000003</v>
      </c>
      <c r="H290" s="51">
        <v>96.586793999999998</v>
      </c>
      <c r="I290" s="51">
        <v>96.747794999999996</v>
      </c>
      <c r="J290" s="51">
        <v>97.407791000000003</v>
      </c>
      <c r="K290" s="51">
        <v>95.417432000000005</v>
      </c>
      <c r="L290" s="51">
        <v>96.483208000000005</v>
      </c>
      <c r="M290" s="51">
        <v>92.009997999999996</v>
      </c>
      <c r="N290" s="51">
        <v>98.142951999999994</v>
      </c>
      <c r="O290" s="51">
        <v>99.535021999999998</v>
      </c>
      <c r="P290" s="51">
        <v>97.272615999999999</v>
      </c>
      <c r="Q290" s="51">
        <v>88.401325</v>
      </c>
      <c r="R290" s="51">
        <v>84.711467999999996</v>
      </c>
      <c r="S290" s="51">
        <v>95.881698999999998</v>
      </c>
      <c r="T290">
        <f t="shared" si="4"/>
        <v>91.744104304752625</v>
      </c>
    </row>
    <row r="291" spans="1:20" x14ac:dyDescent="0.3">
      <c r="A291" s="19">
        <v>42948</v>
      </c>
      <c r="B291" s="51">
        <v>95.793768</v>
      </c>
      <c r="C291" s="51">
        <v>96.712676999999999</v>
      </c>
      <c r="D291" s="51">
        <v>95.793768</v>
      </c>
      <c r="E291" s="51">
        <v>96.712676999999999</v>
      </c>
      <c r="F291" s="51">
        <v>96.602616999999995</v>
      </c>
      <c r="G291" s="51">
        <v>95.991444000000001</v>
      </c>
      <c r="H291" s="51">
        <v>97.125218000000004</v>
      </c>
      <c r="I291" s="51">
        <v>96.809077000000002</v>
      </c>
      <c r="J291" s="51">
        <v>97.610686999999999</v>
      </c>
      <c r="K291" s="51">
        <v>96.579245999999998</v>
      </c>
      <c r="L291" s="51">
        <v>96.057976999999994</v>
      </c>
      <c r="M291" s="51">
        <v>93.134040999999996</v>
      </c>
      <c r="N291" s="51">
        <v>100.165263</v>
      </c>
      <c r="O291" s="51">
        <v>103.985426</v>
      </c>
      <c r="P291" s="51">
        <v>97.776861999999994</v>
      </c>
      <c r="Q291" s="51">
        <v>88.996820999999997</v>
      </c>
      <c r="R291" s="51">
        <v>85.391346999999996</v>
      </c>
      <c r="S291" s="51">
        <v>96.306126000000006</v>
      </c>
      <c r="T291">
        <f t="shared" si="4"/>
        <v>92.197452695202472</v>
      </c>
    </row>
    <row r="292" spans="1:20" x14ac:dyDescent="0.3">
      <c r="A292" s="20">
        <v>42979</v>
      </c>
      <c r="B292" s="51">
        <v>96.093514999999996</v>
      </c>
      <c r="C292" s="51">
        <v>96.985622000000006</v>
      </c>
      <c r="D292" s="51">
        <v>96.093514999999996</v>
      </c>
      <c r="E292" s="51">
        <v>96.985622000000006</v>
      </c>
      <c r="F292" s="51">
        <v>96.921026999999995</v>
      </c>
      <c r="G292" s="51">
        <v>96.157515000000004</v>
      </c>
      <c r="H292" s="51">
        <v>97.573891000000003</v>
      </c>
      <c r="I292" s="51">
        <v>97.042198999999997</v>
      </c>
      <c r="J292" s="51">
        <v>97.773097000000007</v>
      </c>
      <c r="K292" s="51">
        <v>98.867315000000005</v>
      </c>
      <c r="L292" s="51">
        <v>95.726483000000002</v>
      </c>
      <c r="M292" s="51">
        <v>93.511602999999994</v>
      </c>
      <c r="N292" s="51">
        <v>100.10278099999999</v>
      </c>
      <c r="O292" s="51">
        <v>103.563096</v>
      </c>
      <c r="P292" s="51">
        <v>97.939358999999996</v>
      </c>
      <c r="Q292" s="51">
        <v>89.633308999999997</v>
      </c>
      <c r="R292" s="51">
        <v>86.872116000000005</v>
      </c>
      <c r="S292" s="51">
        <v>95.231021999999996</v>
      </c>
      <c r="T292">
        <f t="shared" si="4"/>
        <v>92.48594651301562</v>
      </c>
    </row>
    <row r="293" spans="1:20" x14ac:dyDescent="0.3">
      <c r="A293" s="21">
        <v>43009</v>
      </c>
      <c r="B293" s="51">
        <v>96.698268999999996</v>
      </c>
      <c r="C293" s="51">
        <v>97.230484000000004</v>
      </c>
      <c r="D293" s="51">
        <v>96.698268999999996</v>
      </c>
      <c r="E293" s="51">
        <v>97.230484000000004</v>
      </c>
      <c r="F293" s="51">
        <v>97.129932999999994</v>
      </c>
      <c r="G293" s="51">
        <v>96.359369000000001</v>
      </c>
      <c r="H293" s="51">
        <v>97.788826</v>
      </c>
      <c r="I293" s="51">
        <v>97.318556000000001</v>
      </c>
      <c r="J293" s="51">
        <v>97.961729000000005</v>
      </c>
      <c r="K293" s="51">
        <v>98.872822999999997</v>
      </c>
      <c r="L293" s="51">
        <v>96.176816000000002</v>
      </c>
      <c r="M293" s="51">
        <v>95.157561999999999</v>
      </c>
      <c r="N293" s="51">
        <v>98.219755000000006</v>
      </c>
      <c r="O293" s="51">
        <v>99.372972000000004</v>
      </c>
      <c r="P293" s="51">
        <v>97.498752999999994</v>
      </c>
      <c r="Q293" s="51">
        <v>93.355745999999996</v>
      </c>
      <c r="R293" s="51">
        <v>91.455438000000001</v>
      </c>
      <c r="S293" s="51">
        <v>97.208203999999995</v>
      </c>
      <c r="T293">
        <f t="shared" si="4"/>
        <v>93.067996676312632</v>
      </c>
    </row>
    <row r="294" spans="1:20" x14ac:dyDescent="0.3">
      <c r="A294" s="22">
        <v>43040</v>
      </c>
      <c r="B294" s="51">
        <v>97.695173999999994</v>
      </c>
      <c r="C294" s="51">
        <v>97.565241999999998</v>
      </c>
      <c r="D294" s="51">
        <v>97.695173999999994</v>
      </c>
      <c r="E294" s="51">
        <v>97.565241999999998</v>
      </c>
      <c r="F294" s="51">
        <v>97.455969999999994</v>
      </c>
      <c r="G294" s="51">
        <v>96.751388000000006</v>
      </c>
      <c r="H294" s="51">
        <v>98.058445000000006</v>
      </c>
      <c r="I294" s="51">
        <v>97.660951999999995</v>
      </c>
      <c r="J294" s="51">
        <v>98.164608000000001</v>
      </c>
      <c r="K294" s="51">
        <v>98.872822999999997</v>
      </c>
      <c r="L294" s="51">
        <v>96.768503999999993</v>
      </c>
      <c r="M294" s="51">
        <v>98.070711000000003</v>
      </c>
      <c r="N294" s="51">
        <v>99.360175999999996</v>
      </c>
      <c r="O294" s="51">
        <v>102.23093900000001</v>
      </c>
      <c r="P294" s="51">
        <v>97.565348999999998</v>
      </c>
      <c r="Q294" s="51">
        <v>97.311981000000003</v>
      </c>
      <c r="R294" s="51">
        <v>97.284120000000001</v>
      </c>
      <c r="S294" s="51">
        <v>97.368463000000006</v>
      </c>
      <c r="T294">
        <f t="shared" si="4"/>
        <v>94.02747560169648</v>
      </c>
    </row>
    <row r="295" spans="1:20" x14ac:dyDescent="0.3">
      <c r="A295" s="10">
        <v>43070</v>
      </c>
      <c r="B295" s="51">
        <v>98.272882999999993</v>
      </c>
      <c r="C295" s="51">
        <v>97.974012000000002</v>
      </c>
      <c r="D295" s="51">
        <v>98.272882999999993</v>
      </c>
      <c r="E295" s="51">
        <v>97.974012000000002</v>
      </c>
      <c r="F295" s="51">
        <v>97.770867999999993</v>
      </c>
      <c r="G295" s="51">
        <v>97.254009999999994</v>
      </c>
      <c r="H295" s="51">
        <v>98.212823</v>
      </c>
      <c r="I295" s="51">
        <v>98.151944</v>
      </c>
      <c r="J295" s="51">
        <v>98.342003000000005</v>
      </c>
      <c r="K295" s="51">
        <v>98.872822999999997</v>
      </c>
      <c r="L295" s="51">
        <v>97.733450000000005</v>
      </c>
      <c r="M295" s="51">
        <v>99.138165000000001</v>
      </c>
      <c r="N295" s="51">
        <v>101.161396</v>
      </c>
      <c r="O295" s="51">
        <v>105.869361</v>
      </c>
      <c r="P295" s="51">
        <v>98.217933000000002</v>
      </c>
      <c r="Q295" s="51">
        <v>97.947681000000003</v>
      </c>
      <c r="R295" s="51">
        <v>98.034087</v>
      </c>
      <c r="S295" s="51">
        <v>97.772512000000006</v>
      </c>
      <c r="T295">
        <f t="shared" si="4"/>
        <v>94.583496095629798</v>
      </c>
    </row>
    <row r="296" spans="1:20" x14ac:dyDescent="0.3">
      <c r="A296" s="12">
        <v>43101</v>
      </c>
      <c r="B296" s="51">
        <v>98.795000000000002</v>
      </c>
      <c r="C296" s="51">
        <v>98.252014000000003</v>
      </c>
      <c r="D296" s="51">
        <v>98.795000000000002</v>
      </c>
      <c r="E296" s="51">
        <v>98.252014000000003</v>
      </c>
      <c r="F296" s="51">
        <v>98.316489000000004</v>
      </c>
      <c r="G296" s="51">
        <v>98.129261999999997</v>
      </c>
      <c r="H296" s="51">
        <v>98.476583000000005</v>
      </c>
      <c r="I296" s="51">
        <v>98.195541000000006</v>
      </c>
      <c r="J296" s="51">
        <v>98.600069000000005</v>
      </c>
      <c r="K296" s="51">
        <v>99.312085999999994</v>
      </c>
      <c r="L296" s="51">
        <v>97.434342999999998</v>
      </c>
      <c r="M296" s="51">
        <v>100.366479</v>
      </c>
      <c r="N296" s="51">
        <v>101.19103</v>
      </c>
      <c r="O296" s="51">
        <v>103.822863</v>
      </c>
      <c r="P296" s="51">
        <v>99.545582999999993</v>
      </c>
      <c r="Q296" s="51">
        <v>99.881308000000004</v>
      </c>
      <c r="R296" s="51">
        <v>100.42468100000001</v>
      </c>
      <c r="S296" s="51">
        <v>98.779739000000006</v>
      </c>
      <c r="T296">
        <f t="shared" si="4"/>
        <v>95.08601163932218</v>
      </c>
    </row>
    <row r="297" spans="1:20" x14ac:dyDescent="0.3">
      <c r="A297" s="13">
        <v>43132</v>
      </c>
      <c r="B297" s="51">
        <v>99.171374</v>
      </c>
      <c r="C297" s="51">
        <v>98.731688000000005</v>
      </c>
      <c r="D297" s="51">
        <v>99.171374</v>
      </c>
      <c r="E297" s="51">
        <v>98.731688000000005</v>
      </c>
      <c r="F297" s="51">
        <v>98.844301999999999</v>
      </c>
      <c r="G297" s="51">
        <v>98.616313000000005</v>
      </c>
      <c r="H297" s="51">
        <v>99.039252000000005</v>
      </c>
      <c r="I297" s="51">
        <v>98.633049999999997</v>
      </c>
      <c r="J297" s="51">
        <v>98.852632999999997</v>
      </c>
      <c r="K297" s="51">
        <v>99.758607999999995</v>
      </c>
      <c r="L297" s="51">
        <v>98.058790000000002</v>
      </c>
      <c r="M297" s="51">
        <v>100.44572100000001</v>
      </c>
      <c r="N297" s="51">
        <v>99.273291</v>
      </c>
      <c r="O297" s="51">
        <v>96.514694000000006</v>
      </c>
      <c r="P297" s="51">
        <v>100.997991</v>
      </c>
      <c r="Q297" s="51">
        <v>101.135588</v>
      </c>
      <c r="R297" s="51">
        <v>102.006469</v>
      </c>
      <c r="S297" s="51">
        <v>99.370065999999994</v>
      </c>
      <c r="T297">
        <f t="shared" si="4"/>
        <v>95.448255705770251</v>
      </c>
    </row>
    <row r="298" spans="1:20" x14ac:dyDescent="0.3">
      <c r="A298" s="14">
        <v>43160</v>
      </c>
      <c r="B298" s="51">
        <v>99.492157000000006</v>
      </c>
      <c r="C298" s="51">
        <v>99.057356999999996</v>
      </c>
      <c r="D298" s="51">
        <v>99.492157000000006</v>
      </c>
      <c r="E298" s="51">
        <v>99.057356999999996</v>
      </c>
      <c r="F298" s="51">
        <v>99.095027000000002</v>
      </c>
      <c r="G298" s="51">
        <v>98.793505999999994</v>
      </c>
      <c r="H298" s="51">
        <v>99.352851999999999</v>
      </c>
      <c r="I298" s="51">
        <v>99.024361999999996</v>
      </c>
      <c r="J298" s="51">
        <v>99.082465999999997</v>
      </c>
      <c r="K298" s="51">
        <v>99.780475999999993</v>
      </c>
      <c r="L298" s="51">
        <v>98.730312999999995</v>
      </c>
      <c r="M298" s="51">
        <v>100.750004</v>
      </c>
      <c r="N298" s="51">
        <v>99.649642</v>
      </c>
      <c r="O298" s="51">
        <v>96.218995000000007</v>
      </c>
      <c r="P298" s="51">
        <v>101.794515</v>
      </c>
      <c r="Q298" s="51">
        <v>101.397465</v>
      </c>
      <c r="R298" s="51">
        <v>102.304266</v>
      </c>
      <c r="S298" s="51">
        <v>99.559124999999995</v>
      </c>
      <c r="T298">
        <f t="shared" si="4"/>
        <v>95.756995784435134</v>
      </c>
    </row>
    <row r="299" spans="1:20" x14ac:dyDescent="0.3">
      <c r="A299" s="15">
        <v>43191</v>
      </c>
      <c r="B299" s="51">
        <v>99.154847000000004</v>
      </c>
      <c r="C299" s="51">
        <v>99.203205999999994</v>
      </c>
      <c r="D299" s="51">
        <v>99.154847000000004</v>
      </c>
      <c r="E299" s="51">
        <v>99.203205999999994</v>
      </c>
      <c r="F299" s="51">
        <v>99.423921000000007</v>
      </c>
      <c r="G299" s="51">
        <v>99.001108000000002</v>
      </c>
      <c r="H299" s="51">
        <v>99.785459000000003</v>
      </c>
      <c r="I299" s="51">
        <v>99.009884</v>
      </c>
      <c r="J299" s="51">
        <v>99.295777000000001</v>
      </c>
      <c r="K299" s="51">
        <v>99.790595999999994</v>
      </c>
      <c r="L299" s="51">
        <v>98.474520999999996</v>
      </c>
      <c r="M299" s="51">
        <v>99.017076000000003</v>
      </c>
      <c r="N299" s="51">
        <v>99.156873000000004</v>
      </c>
      <c r="O299" s="51">
        <v>95.263383000000005</v>
      </c>
      <c r="P299" s="51">
        <v>101.59111900000001</v>
      </c>
      <c r="Q299" s="51">
        <v>98.934819000000005</v>
      </c>
      <c r="R299" s="51">
        <v>98.519229999999993</v>
      </c>
      <c r="S299" s="51">
        <v>99.777332999999999</v>
      </c>
      <c r="T299">
        <f t="shared" si="4"/>
        <v>95.432349166832438</v>
      </c>
    </row>
    <row r="300" spans="1:20" x14ac:dyDescent="0.3">
      <c r="A300" s="16">
        <v>43221</v>
      </c>
      <c r="B300" s="51">
        <v>98.994079999999997</v>
      </c>
      <c r="C300" s="51">
        <v>99.458112</v>
      </c>
      <c r="D300" s="51">
        <v>98.994079999999997</v>
      </c>
      <c r="E300" s="51">
        <v>99.458112</v>
      </c>
      <c r="F300" s="51">
        <v>99.632917000000006</v>
      </c>
      <c r="G300" s="51">
        <v>99.294079999999994</v>
      </c>
      <c r="H300" s="51">
        <v>99.922649000000007</v>
      </c>
      <c r="I300" s="51">
        <v>99.305001000000004</v>
      </c>
      <c r="J300" s="51">
        <v>99.503242999999998</v>
      </c>
      <c r="K300" s="51">
        <v>99.829498000000001</v>
      </c>
      <c r="L300" s="51">
        <v>98.939001000000005</v>
      </c>
      <c r="M300" s="51">
        <v>97.653077999999994</v>
      </c>
      <c r="N300" s="51">
        <v>98.095696000000004</v>
      </c>
      <c r="O300" s="51">
        <v>92.704229999999995</v>
      </c>
      <c r="P300" s="51">
        <v>101.466491</v>
      </c>
      <c r="Q300" s="51">
        <v>97.392638000000005</v>
      </c>
      <c r="R300" s="51">
        <v>96.165149999999997</v>
      </c>
      <c r="S300" s="51">
        <v>99.881101999999998</v>
      </c>
      <c r="T300">
        <f t="shared" si="4"/>
        <v>95.277617724621592</v>
      </c>
    </row>
    <row r="301" spans="1:20" x14ac:dyDescent="0.3">
      <c r="A301" s="17">
        <v>43252</v>
      </c>
      <c r="B301" s="51">
        <v>99.376464999999996</v>
      </c>
      <c r="C301" s="51">
        <v>99.688327000000001</v>
      </c>
      <c r="D301" s="51">
        <v>99.376464999999996</v>
      </c>
      <c r="E301" s="51">
        <v>99.688327000000001</v>
      </c>
      <c r="F301" s="51">
        <v>99.761245000000002</v>
      </c>
      <c r="G301" s="51">
        <v>99.530590000000004</v>
      </c>
      <c r="H301" s="51">
        <v>99.958473999999995</v>
      </c>
      <c r="I301" s="51">
        <v>99.624458000000004</v>
      </c>
      <c r="J301" s="51">
        <v>99.744077000000004</v>
      </c>
      <c r="K301" s="51">
        <v>99.884181999999996</v>
      </c>
      <c r="L301" s="51">
        <v>99.421212999999995</v>
      </c>
      <c r="M301" s="51">
        <v>98.474878000000004</v>
      </c>
      <c r="N301" s="51">
        <v>97.778970000000001</v>
      </c>
      <c r="O301" s="51">
        <v>92.858936999999997</v>
      </c>
      <c r="P301" s="51">
        <v>100.85502</v>
      </c>
      <c r="Q301" s="51">
        <v>98.884355999999997</v>
      </c>
      <c r="R301" s="51">
        <v>98.371252999999996</v>
      </c>
      <c r="S301" s="51">
        <v>99.924559000000002</v>
      </c>
      <c r="T301">
        <f t="shared" si="4"/>
        <v>95.645647124497103</v>
      </c>
    </row>
    <row r="302" spans="1:20" x14ac:dyDescent="0.3">
      <c r="A302" s="18">
        <v>43282</v>
      </c>
      <c r="B302" s="51">
        <v>99.909098999999998</v>
      </c>
      <c r="C302" s="51">
        <v>99.974292000000005</v>
      </c>
      <c r="D302" s="51">
        <v>99.909098999999998</v>
      </c>
      <c r="E302" s="51">
        <v>99.974292000000005</v>
      </c>
      <c r="F302" s="51">
        <v>99.985166000000007</v>
      </c>
      <c r="G302" s="51">
        <v>99.951372000000006</v>
      </c>
      <c r="H302" s="51">
        <v>100.014062</v>
      </c>
      <c r="I302" s="51">
        <v>99.964768000000007</v>
      </c>
      <c r="J302" s="51">
        <v>99.953135000000003</v>
      </c>
      <c r="K302" s="51">
        <v>99.988608999999997</v>
      </c>
      <c r="L302" s="51">
        <v>99.969308999999996</v>
      </c>
      <c r="M302" s="51">
        <v>99.721779999999995</v>
      </c>
      <c r="N302" s="51">
        <v>99.645180999999994</v>
      </c>
      <c r="O302" s="51">
        <v>98.872900999999999</v>
      </c>
      <c r="P302" s="51">
        <v>100.128018</v>
      </c>
      <c r="Q302" s="51">
        <v>99.766851000000003</v>
      </c>
      <c r="R302" s="51">
        <v>99.649901</v>
      </c>
      <c r="S302" s="51">
        <v>100.003942</v>
      </c>
      <c r="T302">
        <f t="shared" si="4"/>
        <v>96.15828483615762</v>
      </c>
    </row>
    <row r="303" spans="1:20" x14ac:dyDescent="0.3">
      <c r="A303" s="19">
        <v>43313</v>
      </c>
      <c r="B303" s="51">
        <v>100.492</v>
      </c>
      <c r="C303" s="51">
        <v>100.220344</v>
      </c>
      <c r="D303" s="51">
        <v>100.492</v>
      </c>
      <c r="E303" s="51">
        <v>100.220344</v>
      </c>
      <c r="F303" s="51">
        <v>100.37121500000001</v>
      </c>
      <c r="G303" s="51">
        <v>100.362364</v>
      </c>
      <c r="H303" s="51">
        <v>100.380492</v>
      </c>
      <c r="I303" s="51">
        <v>100.05744900000001</v>
      </c>
      <c r="J303" s="51">
        <v>100.11188799999999</v>
      </c>
      <c r="K303" s="51">
        <v>101.427905</v>
      </c>
      <c r="L303" s="51">
        <v>99.721258000000006</v>
      </c>
      <c r="M303" s="51">
        <v>101.331808</v>
      </c>
      <c r="N303" s="51">
        <v>101.538214</v>
      </c>
      <c r="O303" s="51">
        <v>103.84065200000001</v>
      </c>
      <c r="P303" s="51">
        <v>99.667958999999996</v>
      </c>
      <c r="Q303" s="51">
        <v>101.183594</v>
      </c>
      <c r="R303" s="51">
        <v>101.580817</v>
      </c>
      <c r="S303" s="51">
        <v>100.255171</v>
      </c>
      <c r="T303">
        <f t="shared" si="4"/>
        <v>96.719302410635805</v>
      </c>
    </row>
    <row r="304" spans="1:20" x14ac:dyDescent="0.3">
      <c r="A304" s="20">
        <v>43344</v>
      </c>
      <c r="B304" s="51">
        <v>100.917</v>
      </c>
      <c r="C304" s="51">
        <v>100.54477300000001</v>
      </c>
      <c r="D304" s="51">
        <v>100.917</v>
      </c>
      <c r="E304" s="51">
        <v>100.54477300000001</v>
      </c>
      <c r="F304" s="51">
        <v>100.75322799999999</v>
      </c>
      <c r="G304" s="51">
        <v>100.771151</v>
      </c>
      <c r="H304" s="51">
        <v>100.734442</v>
      </c>
      <c r="I304" s="51">
        <v>100.319706</v>
      </c>
      <c r="J304" s="51">
        <v>100.336933</v>
      </c>
      <c r="K304" s="51">
        <v>103.504282</v>
      </c>
      <c r="L304" s="51">
        <v>99.636914000000004</v>
      </c>
      <c r="M304" s="51">
        <v>102.06829999999999</v>
      </c>
      <c r="N304" s="51">
        <v>101.321817</v>
      </c>
      <c r="O304" s="51">
        <v>102.657758</v>
      </c>
      <c r="P304" s="51">
        <v>100.23664100000001</v>
      </c>
      <c r="Q304" s="51">
        <v>102.604327</v>
      </c>
      <c r="R304" s="51">
        <v>103.549671</v>
      </c>
      <c r="S304" s="51">
        <v>100.39479300000001</v>
      </c>
      <c r="T304">
        <f t="shared" si="4"/>
        <v>97.128346946763259</v>
      </c>
    </row>
    <row r="305" spans="1:20" x14ac:dyDescent="0.3">
      <c r="A305" s="21">
        <v>43374</v>
      </c>
      <c r="B305" s="51">
        <v>101.44</v>
      </c>
      <c r="C305" s="51">
        <v>100.856606</v>
      </c>
      <c r="D305" s="51">
        <v>101.44</v>
      </c>
      <c r="E305" s="51">
        <v>100.856606</v>
      </c>
      <c r="F305" s="51">
        <v>100.994041</v>
      </c>
      <c r="G305" s="51">
        <v>101.027715</v>
      </c>
      <c r="H305" s="51">
        <v>100.958744</v>
      </c>
      <c r="I305" s="51">
        <v>100.708218</v>
      </c>
      <c r="J305" s="51">
        <v>100.499183</v>
      </c>
      <c r="K305" s="51">
        <v>103.510034</v>
      </c>
      <c r="L305" s="51">
        <v>100.309428</v>
      </c>
      <c r="M305" s="51">
        <v>103.24508</v>
      </c>
      <c r="N305" s="51">
        <v>100.61057599999999</v>
      </c>
      <c r="O305" s="51">
        <v>101.419005</v>
      </c>
      <c r="P305" s="51">
        <v>99.953895000000003</v>
      </c>
      <c r="Q305" s="51">
        <v>105.13683899999999</v>
      </c>
      <c r="R305" s="51">
        <v>107.092274</v>
      </c>
      <c r="S305" s="51">
        <v>100.56643800000001</v>
      </c>
      <c r="T305">
        <f t="shared" si="4"/>
        <v>97.631712340633044</v>
      </c>
    </row>
    <row r="306" spans="1:20" x14ac:dyDescent="0.3">
      <c r="A306" s="22">
        <v>43405</v>
      </c>
      <c r="B306" s="51">
        <v>102.303</v>
      </c>
      <c r="C306" s="51">
        <v>101.110443</v>
      </c>
      <c r="D306" s="51">
        <v>102.303</v>
      </c>
      <c r="E306" s="51">
        <v>101.110443</v>
      </c>
      <c r="F306" s="51">
        <v>101.260588</v>
      </c>
      <c r="G306" s="51">
        <v>101.386814</v>
      </c>
      <c r="H306" s="51">
        <v>101.12828</v>
      </c>
      <c r="I306" s="51">
        <v>100.94833199999999</v>
      </c>
      <c r="J306" s="51">
        <v>100.720433</v>
      </c>
      <c r="K306" s="51">
        <v>103.510034</v>
      </c>
      <c r="L306" s="51">
        <v>100.616846</v>
      </c>
      <c r="M306" s="51">
        <v>105.987683</v>
      </c>
      <c r="N306" s="51">
        <v>104.109841</v>
      </c>
      <c r="O306" s="51">
        <v>108.386072</v>
      </c>
      <c r="P306" s="51">
        <v>100.636286</v>
      </c>
      <c r="Q306" s="51">
        <v>107.33610400000001</v>
      </c>
      <c r="R306" s="51">
        <v>110.188597</v>
      </c>
      <c r="S306" s="51">
        <v>100.669027</v>
      </c>
      <c r="T306">
        <f t="shared" si="4"/>
        <v>98.462313363404789</v>
      </c>
    </row>
    <row r="307" spans="1:20" x14ac:dyDescent="0.3">
      <c r="A307" s="10">
        <v>43435</v>
      </c>
      <c r="B307" s="51">
        <v>103.02</v>
      </c>
      <c r="C307" s="51">
        <v>101.582475</v>
      </c>
      <c r="D307" s="51">
        <v>103.02</v>
      </c>
      <c r="E307" s="51">
        <v>101.582475</v>
      </c>
      <c r="F307" s="51">
        <v>101.602891</v>
      </c>
      <c r="G307" s="51">
        <v>101.854202</v>
      </c>
      <c r="H307" s="51">
        <v>101.339471</v>
      </c>
      <c r="I307" s="51">
        <v>101.56043200000001</v>
      </c>
      <c r="J307" s="51">
        <v>100.916083</v>
      </c>
      <c r="K307" s="51">
        <v>103.510034</v>
      </c>
      <c r="L307" s="51">
        <v>101.732308</v>
      </c>
      <c r="M307" s="51">
        <v>107.464285</v>
      </c>
      <c r="N307" s="51">
        <v>108.30488200000001</v>
      </c>
      <c r="O307" s="51">
        <v>116.670433</v>
      </c>
      <c r="P307" s="51">
        <v>101.509597</v>
      </c>
      <c r="Q307" s="51">
        <v>106.86067799999999</v>
      </c>
      <c r="R307" s="51">
        <v>109.430412</v>
      </c>
      <c r="S307" s="51">
        <v>100.85448700000001</v>
      </c>
      <c r="T307">
        <f t="shared" si="4"/>
        <v>99.152395557295108</v>
      </c>
    </row>
    <row r="308" spans="1:20" x14ac:dyDescent="0.3">
      <c r="A308" s="12">
        <v>43466</v>
      </c>
      <c r="B308" s="51">
        <v>103.108</v>
      </c>
      <c r="C308" s="51">
        <v>101.784796</v>
      </c>
      <c r="D308" s="51">
        <v>103.108</v>
      </c>
      <c r="E308" s="51">
        <v>101.784796</v>
      </c>
      <c r="F308" s="51">
        <v>101.91390800000001</v>
      </c>
      <c r="G308" s="51">
        <v>102.34464800000001</v>
      </c>
      <c r="H308" s="51">
        <v>101.462414</v>
      </c>
      <c r="I308" s="51">
        <v>101.645394</v>
      </c>
      <c r="J308" s="51">
        <v>101.157402</v>
      </c>
      <c r="K308" s="51">
        <v>103.960455</v>
      </c>
      <c r="L308" s="51">
        <v>101.599859</v>
      </c>
      <c r="M308" s="51">
        <v>107.19920500000001</v>
      </c>
      <c r="N308" s="51">
        <v>108.686026</v>
      </c>
      <c r="O308" s="51">
        <v>117.554998</v>
      </c>
      <c r="P308" s="51">
        <v>101.481815</v>
      </c>
      <c r="Q308" s="51">
        <v>106.131563</v>
      </c>
      <c r="R308" s="51">
        <v>107.817381</v>
      </c>
      <c r="S308" s="51">
        <v>102.191335</v>
      </c>
      <c r="T308">
        <f t="shared" si="4"/>
        <v>99.237091837716804</v>
      </c>
    </row>
    <row r="309" spans="1:20" x14ac:dyDescent="0.3">
      <c r="A309" s="13">
        <v>43497</v>
      </c>
      <c r="B309" s="51">
        <v>103.07899999999999</v>
      </c>
      <c r="C309" s="51">
        <v>102.22417299999999</v>
      </c>
      <c r="D309" s="51">
        <v>103.07899999999999</v>
      </c>
      <c r="E309" s="51">
        <v>102.22417299999999</v>
      </c>
      <c r="F309" s="51">
        <v>102.416696</v>
      </c>
      <c r="G309" s="51">
        <v>102.89835100000001</v>
      </c>
      <c r="H309" s="51">
        <v>101.911835</v>
      </c>
      <c r="I309" s="51">
        <v>102.016307</v>
      </c>
      <c r="J309" s="51">
        <v>101.438507</v>
      </c>
      <c r="K309" s="51">
        <v>104.58920999999999</v>
      </c>
      <c r="L309" s="51">
        <v>101.99763799999999</v>
      </c>
      <c r="M309" s="51">
        <v>105.722089</v>
      </c>
      <c r="N309" s="51">
        <v>104.036501</v>
      </c>
      <c r="O309" s="51">
        <v>106.817673</v>
      </c>
      <c r="P309" s="51">
        <v>101.777372</v>
      </c>
      <c r="Q309" s="51">
        <v>106.93245899999999</v>
      </c>
      <c r="R309" s="51">
        <v>108.71060799999999</v>
      </c>
      <c r="S309" s="51">
        <v>102.776427</v>
      </c>
      <c r="T309">
        <f t="shared" si="4"/>
        <v>99.20918056348691</v>
      </c>
    </row>
    <row r="310" spans="1:20" x14ac:dyDescent="0.3">
      <c r="A310" s="14">
        <v>43525</v>
      </c>
      <c r="B310" s="51">
        <v>103.476</v>
      </c>
      <c r="C310" s="51">
        <v>102.57614</v>
      </c>
      <c r="D310" s="51">
        <v>103.476</v>
      </c>
      <c r="E310" s="51">
        <v>102.57614</v>
      </c>
      <c r="F310" s="51">
        <v>102.76688900000001</v>
      </c>
      <c r="G310" s="51">
        <v>103.293706</v>
      </c>
      <c r="H310" s="51">
        <v>102.21468900000001</v>
      </c>
      <c r="I310" s="51">
        <v>102.37019100000001</v>
      </c>
      <c r="J310" s="51">
        <v>101.74020899999999</v>
      </c>
      <c r="K310" s="51">
        <v>104.60686099999999</v>
      </c>
      <c r="L310" s="51">
        <v>102.468975</v>
      </c>
      <c r="M310" s="51">
        <v>106.25754000000001</v>
      </c>
      <c r="N310" s="51">
        <v>103.338883</v>
      </c>
      <c r="O310" s="51">
        <v>105.506159</v>
      </c>
      <c r="P310" s="51">
        <v>101.578417</v>
      </c>
      <c r="Q310" s="51">
        <v>108.35334</v>
      </c>
      <c r="R310" s="51">
        <v>110.644789</v>
      </c>
      <c r="S310" s="51">
        <v>102.99758</v>
      </c>
      <c r="T310">
        <f t="shared" si="4"/>
        <v>99.591276283116571</v>
      </c>
    </row>
    <row r="311" spans="1:20" x14ac:dyDescent="0.3">
      <c r="A311" s="15">
        <v>43556</v>
      </c>
      <c r="B311" s="51">
        <v>103.53100000000001</v>
      </c>
      <c r="C311" s="51">
        <v>103.043284</v>
      </c>
      <c r="D311" s="51">
        <v>103.53100000000001</v>
      </c>
      <c r="E311" s="51">
        <v>103.043284</v>
      </c>
      <c r="F311" s="51">
        <v>103.140134</v>
      </c>
      <c r="G311" s="51">
        <v>103.70542399999999</v>
      </c>
      <c r="H311" s="51">
        <v>102.547608</v>
      </c>
      <c r="I311" s="51">
        <v>102.938716</v>
      </c>
      <c r="J311" s="51">
        <v>102.054236</v>
      </c>
      <c r="K311" s="51">
        <v>104.619838</v>
      </c>
      <c r="L311" s="51">
        <v>103.38314099999999</v>
      </c>
      <c r="M311" s="51">
        <v>105.03934700000001</v>
      </c>
      <c r="N311" s="51">
        <v>103.88353600000001</v>
      </c>
      <c r="O311" s="51">
        <v>104.974744</v>
      </c>
      <c r="P311" s="51">
        <v>102.99715399999999</v>
      </c>
      <c r="Q311" s="51">
        <v>105.8693</v>
      </c>
      <c r="R311" s="51">
        <v>106.974299</v>
      </c>
      <c r="S311" s="51">
        <v>103.286607</v>
      </c>
      <c r="T311">
        <f t="shared" si="4"/>
        <v>99.644211458380127</v>
      </c>
    </row>
    <row r="312" spans="1:20" x14ac:dyDescent="0.3">
      <c r="A312" s="16">
        <v>43586</v>
      </c>
      <c r="B312" s="51">
        <v>103.233</v>
      </c>
      <c r="C312" s="51">
        <v>103.212248</v>
      </c>
      <c r="D312" s="51">
        <v>103.233</v>
      </c>
      <c r="E312" s="51">
        <v>103.212248</v>
      </c>
      <c r="F312" s="51">
        <v>103.43598900000001</v>
      </c>
      <c r="G312" s="51">
        <v>104.140556</v>
      </c>
      <c r="H312" s="51">
        <v>102.697475</v>
      </c>
      <c r="I312" s="51">
        <v>102.97067699999999</v>
      </c>
      <c r="J312" s="51">
        <v>102.3235</v>
      </c>
      <c r="K312" s="51">
        <v>104.67995500000001</v>
      </c>
      <c r="L312" s="51">
        <v>103.19545599999999</v>
      </c>
      <c r="M312" s="51">
        <v>103.297314</v>
      </c>
      <c r="N312" s="51">
        <v>104.05950900000001</v>
      </c>
      <c r="O312" s="51">
        <v>103.144345</v>
      </c>
      <c r="P312" s="51">
        <v>104.802891</v>
      </c>
      <c r="Q312" s="51">
        <v>102.750006</v>
      </c>
      <c r="R312" s="51">
        <v>102.423484</v>
      </c>
      <c r="S312" s="51">
        <v>103.513177</v>
      </c>
      <c r="T312">
        <f t="shared" si="4"/>
        <v>99.357399054224885</v>
      </c>
    </row>
    <row r="313" spans="1:20" x14ac:dyDescent="0.3">
      <c r="A313" s="17">
        <v>43617</v>
      </c>
      <c r="B313" s="51">
        <v>103.29900000000001</v>
      </c>
      <c r="C313" s="51">
        <v>103.52556199999999</v>
      </c>
      <c r="D313" s="51">
        <v>103.29900000000001</v>
      </c>
      <c r="E313" s="51">
        <v>103.52556199999999</v>
      </c>
      <c r="F313" s="51">
        <v>103.67494600000001</v>
      </c>
      <c r="G313" s="51">
        <v>104.513676</v>
      </c>
      <c r="H313" s="51">
        <v>102.795806</v>
      </c>
      <c r="I313" s="51">
        <v>103.364273</v>
      </c>
      <c r="J313" s="51">
        <v>102.581208</v>
      </c>
      <c r="K313" s="51">
        <v>104.73686600000001</v>
      </c>
      <c r="L313" s="51">
        <v>103.78199600000001</v>
      </c>
      <c r="M313" s="51">
        <v>102.598911</v>
      </c>
      <c r="N313" s="51">
        <v>103.872849</v>
      </c>
      <c r="O313" s="51">
        <v>101.514188</v>
      </c>
      <c r="P313" s="51">
        <v>105.788774</v>
      </c>
      <c r="Q313" s="51">
        <v>101.684134</v>
      </c>
      <c r="R313" s="51">
        <v>100.840142</v>
      </c>
      <c r="S313" s="51">
        <v>103.65678</v>
      </c>
      <c r="T313">
        <f t="shared" si="4"/>
        <v>99.42092126454115</v>
      </c>
    </row>
    <row r="314" spans="1:20" x14ac:dyDescent="0.3">
      <c r="A314" s="18">
        <v>43647</v>
      </c>
      <c r="B314" s="51">
        <v>103.687</v>
      </c>
      <c r="C314" s="51">
        <v>103.794405</v>
      </c>
      <c r="D314" s="51">
        <v>103.687</v>
      </c>
      <c r="E314" s="51">
        <v>103.794405</v>
      </c>
      <c r="F314" s="51">
        <v>103.830833</v>
      </c>
      <c r="G314" s="51">
        <v>104.816925</v>
      </c>
      <c r="H314" s="51">
        <v>102.79723</v>
      </c>
      <c r="I314" s="51">
        <v>103.75507500000001</v>
      </c>
      <c r="J314" s="51">
        <v>102.808093</v>
      </c>
      <c r="K314" s="51">
        <v>104.89475</v>
      </c>
      <c r="L314" s="51">
        <v>104.369246</v>
      </c>
      <c r="M314" s="51">
        <v>103.35603</v>
      </c>
      <c r="N314" s="51">
        <v>105.949612</v>
      </c>
      <c r="O314" s="51">
        <v>104.416258</v>
      </c>
      <c r="P314" s="51">
        <v>107.19514599999999</v>
      </c>
      <c r="Q314" s="51">
        <v>101.493656</v>
      </c>
      <c r="R314" s="51">
        <v>100.403029</v>
      </c>
      <c r="S314" s="51">
        <v>104.04275800000001</v>
      </c>
      <c r="T314">
        <f t="shared" si="4"/>
        <v>99.794354864582189</v>
      </c>
    </row>
    <row r="315" spans="1:20" x14ac:dyDescent="0.3">
      <c r="A315" s="19">
        <v>43678</v>
      </c>
      <c r="B315" s="51">
        <v>103.67</v>
      </c>
      <c r="C315" s="51">
        <v>104.005386</v>
      </c>
      <c r="D315" s="51">
        <v>103.67</v>
      </c>
      <c r="E315" s="51">
        <v>104.005386</v>
      </c>
      <c r="F315" s="51">
        <v>104.146271</v>
      </c>
      <c r="G315" s="51">
        <v>105.00739</v>
      </c>
      <c r="H315" s="51">
        <v>103.243664</v>
      </c>
      <c r="I315" s="51">
        <v>103.853272</v>
      </c>
      <c r="J315" s="51">
        <v>103.030373</v>
      </c>
      <c r="K315" s="51">
        <v>106.153536</v>
      </c>
      <c r="L315" s="51">
        <v>104.112497</v>
      </c>
      <c r="M315" s="51">
        <v>102.631561</v>
      </c>
      <c r="N315" s="51">
        <v>104.364413</v>
      </c>
      <c r="O315" s="51">
        <v>103.06218699999999</v>
      </c>
      <c r="P315" s="51">
        <v>105.42220399999999</v>
      </c>
      <c r="Q315" s="51">
        <v>101.387252</v>
      </c>
      <c r="R315" s="51">
        <v>100.028746</v>
      </c>
      <c r="S315" s="51">
        <v>104.562462</v>
      </c>
      <c r="T315">
        <f t="shared" si="4"/>
        <v>99.777993083137105</v>
      </c>
    </row>
    <row r="316" spans="1:20" x14ac:dyDescent="0.3">
      <c r="A316" s="20">
        <v>43709</v>
      </c>
      <c r="B316" s="51">
        <v>103.94199999999999</v>
      </c>
      <c r="C316" s="51">
        <v>104.315313</v>
      </c>
      <c r="D316" s="51">
        <v>103.94199999999999</v>
      </c>
      <c r="E316" s="51">
        <v>104.315313</v>
      </c>
      <c r="F316" s="51">
        <v>104.546902</v>
      </c>
      <c r="G316" s="51">
        <v>105.415752</v>
      </c>
      <c r="H316" s="51">
        <v>103.636191</v>
      </c>
      <c r="I316" s="51">
        <v>104.065268</v>
      </c>
      <c r="J316" s="51">
        <v>103.241569</v>
      </c>
      <c r="K316" s="51">
        <v>108.398318</v>
      </c>
      <c r="L316" s="51">
        <v>103.899277</v>
      </c>
      <c r="M316" s="51">
        <v>102.78880599999999</v>
      </c>
      <c r="N316" s="51">
        <v>104.338762</v>
      </c>
      <c r="O316" s="51">
        <v>103.38921999999999</v>
      </c>
      <c r="P316" s="51">
        <v>105.110069</v>
      </c>
      <c r="Q316" s="51">
        <v>101.67582899999999</v>
      </c>
      <c r="R316" s="51">
        <v>100.354902</v>
      </c>
      <c r="S316" s="51">
        <v>104.76320699999999</v>
      </c>
      <c r="T316">
        <f t="shared" si="4"/>
        <v>100.03978158625866</v>
      </c>
    </row>
    <row r="317" spans="1:20" x14ac:dyDescent="0.3">
      <c r="A317" s="21">
        <v>43739</v>
      </c>
      <c r="B317" s="51">
        <v>104.503</v>
      </c>
      <c r="C317" s="51">
        <v>104.572028</v>
      </c>
      <c r="D317" s="51">
        <v>104.503</v>
      </c>
      <c r="E317" s="51">
        <v>104.572028</v>
      </c>
      <c r="F317" s="51">
        <v>104.814936</v>
      </c>
      <c r="G317" s="51">
        <v>105.747587</v>
      </c>
      <c r="H317" s="51">
        <v>103.83735</v>
      </c>
      <c r="I317" s="51">
        <v>104.30976200000001</v>
      </c>
      <c r="J317" s="51">
        <v>103.444919</v>
      </c>
      <c r="K317" s="51">
        <v>108.402091</v>
      </c>
      <c r="L317" s="51">
        <v>104.23126999999999</v>
      </c>
      <c r="M317" s="51">
        <v>104.291134</v>
      </c>
      <c r="N317" s="51">
        <v>104.45218</v>
      </c>
      <c r="O317" s="51">
        <v>103.812727</v>
      </c>
      <c r="P317" s="51">
        <v>104.971603</v>
      </c>
      <c r="Q317" s="51">
        <v>104.17549200000001</v>
      </c>
      <c r="R317" s="51">
        <v>103.664784</v>
      </c>
      <c r="S317" s="51">
        <v>105.36916100000001</v>
      </c>
      <c r="T317">
        <f t="shared" si="4"/>
        <v>100.5797203739469</v>
      </c>
    </row>
    <row r="318" spans="1:20" x14ac:dyDescent="0.3">
      <c r="A318" s="22">
        <v>43770</v>
      </c>
      <c r="B318" s="51">
        <v>105.346</v>
      </c>
      <c r="C318" s="51">
        <v>104.803658</v>
      </c>
      <c r="D318" s="51">
        <v>105.346</v>
      </c>
      <c r="E318" s="51">
        <v>104.803658</v>
      </c>
      <c r="F318" s="51">
        <v>104.94017599999999</v>
      </c>
      <c r="G318" s="51">
        <v>106.007203</v>
      </c>
      <c r="H318" s="51">
        <v>103.82174000000001</v>
      </c>
      <c r="I318" s="51">
        <v>104.656261</v>
      </c>
      <c r="J318" s="51">
        <v>103.618915</v>
      </c>
      <c r="K318" s="51">
        <v>108.402091</v>
      </c>
      <c r="L318" s="51">
        <v>104.80574900000001</v>
      </c>
      <c r="M318" s="51">
        <v>107.023276</v>
      </c>
      <c r="N318" s="51">
        <v>106.37872900000001</v>
      </c>
      <c r="O318" s="51">
        <v>106.784283</v>
      </c>
      <c r="P318" s="51">
        <v>106.0493</v>
      </c>
      <c r="Q318" s="51">
        <v>107.486107</v>
      </c>
      <c r="R318" s="51">
        <v>108.21035000000001</v>
      </c>
      <c r="S318" s="51">
        <v>105.793346</v>
      </c>
      <c r="T318">
        <f t="shared" si="4"/>
        <v>101.39107224207737</v>
      </c>
    </row>
    <row r="319" spans="1:20" x14ac:dyDescent="0.3">
      <c r="A319" s="10">
        <v>43800</v>
      </c>
      <c r="B319" s="51">
        <v>105.934</v>
      </c>
      <c r="C319" s="51">
        <v>105.233794</v>
      </c>
      <c r="D319" s="51">
        <v>105.934</v>
      </c>
      <c r="E319" s="51">
        <v>105.233794</v>
      </c>
      <c r="F319" s="51">
        <v>105.216345</v>
      </c>
      <c r="G319" s="51">
        <v>106.381952</v>
      </c>
      <c r="H319" s="51">
        <v>103.994579</v>
      </c>
      <c r="I319" s="51">
        <v>105.252635</v>
      </c>
      <c r="J319" s="51">
        <v>103.85717699999999</v>
      </c>
      <c r="K319" s="51">
        <v>108.402091</v>
      </c>
      <c r="L319" s="51">
        <v>105.849644</v>
      </c>
      <c r="M319" s="51">
        <v>108.096588</v>
      </c>
      <c r="N319" s="51">
        <v>108.268964</v>
      </c>
      <c r="O319" s="51">
        <v>110.368737</v>
      </c>
      <c r="P319" s="51">
        <v>106.56333100000001</v>
      </c>
      <c r="Q319" s="51">
        <v>107.97281099999999</v>
      </c>
      <c r="R319" s="51">
        <v>108.84138400000001</v>
      </c>
      <c r="S319" s="51">
        <v>105.942711</v>
      </c>
      <c r="T319">
        <f t="shared" si="4"/>
        <v>101.95699738853135</v>
      </c>
    </row>
    <row r="320" spans="1:20" x14ac:dyDescent="0.3">
      <c r="A320" s="12">
        <v>43831</v>
      </c>
      <c r="B320" s="51">
        <v>106.447</v>
      </c>
      <c r="C320" s="51">
        <v>105.577099</v>
      </c>
      <c r="D320" s="51">
        <v>106.447</v>
      </c>
      <c r="E320" s="51">
        <v>105.577099</v>
      </c>
      <c r="F320" s="51">
        <v>105.912025</v>
      </c>
      <c r="G320" s="51">
        <v>107.56034099999999</v>
      </c>
      <c r="H320" s="51">
        <v>104.184293</v>
      </c>
      <c r="I320" s="51">
        <v>105.215481</v>
      </c>
      <c r="J320" s="51">
        <v>104.123603</v>
      </c>
      <c r="K320" s="51">
        <v>108.839353</v>
      </c>
      <c r="L320" s="51">
        <v>105.43964200000001</v>
      </c>
      <c r="M320" s="51">
        <v>109.135457</v>
      </c>
      <c r="N320" s="51">
        <v>110.250184</v>
      </c>
      <c r="O320" s="51">
        <v>115.490117</v>
      </c>
      <c r="P320" s="51">
        <v>105.99382</v>
      </c>
      <c r="Q320" s="51">
        <v>108.335004</v>
      </c>
      <c r="R320" s="51">
        <v>108.746095</v>
      </c>
      <c r="S320" s="51">
        <v>107.37416899999999</v>
      </c>
      <c r="T320">
        <f t="shared" si="4"/>
        <v>102.4507382050805</v>
      </c>
    </row>
    <row r="321" spans="1:20" x14ac:dyDescent="0.3">
      <c r="A321" s="13">
        <v>43862</v>
      </c>
      <c r="B321" s="51">
        <v>106.889</v>
      </c>
      <c r="C321" s="51">
        <v>105.96142999999999</v>
      </c>
      <c r="D321" s="51">
        <v>106.889</v>
      </c>
      <c r="E321" s="51">
        <v>105.96142999999999</v>
      </c>
      <c r="F321" s="51">
        <v>106.330268</v>
      </c>
      <c r="G321" s="51">
        <v>108.032967</v>
      </c>
      <c r="H321" s="51">
        <v>104.54553300000001</v>
      </c>
      <c r="I321" s="51">
        <v>105.563199</v>
      </c>
      <c r="J321" s="51">
        <v>104.42512000000001</v>
      </c>
      <c r="K321" s="51">
        <v>109.347904</v>
      </c>
      <c r="L321" s="51">
        <v>105.795275</v>
      </c>
      <c r="M321" s="51">
        <v>109.754158</v>
      </c>
      <c r="N321" s="51">
        <v>112.172527</v>
      </c>
      <c r="O321" s="51">
        <v>118.811908</v>
      </c>
      <c r="P321" s="51">
        <v>106.779398</v>
      </c>
      <c r="Q321" s="51">
        <v>108.017599</v>
      </c>
      <c r="R321" s="51">
        <v>108.125125</v>
      </c>
      <c r="S321" s="51">
        <v>107.766283</v>
      </c>
      <c r="T321">
        <f t="shared" si="4"/>
        <v>102.87614452265305</v>
      </c>
    </row>
    <row r="322" spans="1:20" x14ac:dyDescent="0.3">
      <c r="A322" s="14">
        <v>43891</v>
      </c>
      <c r="B322" s="51">
        <v>106.83799999999999</v>
      </c>
      <c r="C322" s="51">
        <v>106.272453</v>
      </c>
      <c r="D322" s="51">
        <v>106.83799999999999</v>
      </c>
      <c r="E322" s="51">
        <v>106.272453</v>
      </c>
      <c r="F322" s="51">
        <v>106.706041</v>
      </c>
      <c r="G322" s="51">
        <v>108.514416</v>
      </c>
      <c r="H322" s="51">
        <v>104.810537</v>
      </c>
      <c r="I322" s="51">
        <v>105.80431299999999</v>
      </c>
      <c r="J322" s="51">
        <v>104.72111099999999</v>
      </c>
      <c r="K322" s="51">
        <v>109.39822700000001</v>
      </c>
      <c r="L322" s="51">
        <v>106.02693600000001</v>
      </c>
      <c r="M322" s="51">
        <v>108.586478</v>
      </c>
      <c r="N322" s="51">
        <v>113.630132</v>
      </c>
      <c r="O322" s="51">
        <v>119.71733999999999</v>
      </c>
      <c r="P322" s="51">
        <v>108.685531</v>
      </c>
      <c r="Q322" s="51">
        <v>104.964782</v>
      </c>
      <c r="R322" s="51">
        <v>103.612078</v>
      </c>
      <c r="S322" s="51">
        <v>108.12643</v>
      </c>
      <c r="T322">
        <f t="shared" si="4"/>
        <v>102.82705917831774</v>
      </c>
    </row>
    <row r="323" spans="1:20" x14ac:dyDescent="0.3">
      <c r="A323" s="15">
        <v>43922</v>
      </c>
      <c r="B323" s="51">
        <v>105.755</v>
      </c>
      <c r="C323" s="51">
        <v>106.653927</v>
      </c>
      <c r="D323" s="51">
        <v>105.755</v>
      </c>
      <c r="E323" s="51">
        <v>106.653927</v>
      </c>
      <c r="F323" s="51">
        <v>107.38261799999999</v>
      </c>
      <c r="G323" s="51">
        <v>109.70428200000001</v>
      </c>
      <c r="H323" s="51">
        <v>104.949096</v>
      </c>
      <c r="I323" s="51">
        <v>105.867165</v>
      </c>
      <c r="J323" s="51">
        <v>104.972629</v>
      </c>
      <c r="K323" s="51">
        <v>109.39822700000001</v>
      </c>
      <c r="L323" s="51">
        <v>105.93302199999999</v>
      </c>
      <c r="M323" s="51">
        <v>102.97614400000001</v>
      </c>
      <c r="N323" s="51">
        <v>112.730563</v>
      </c>
      <c r="O323" s="51">
        <v>114.785509</v>
      </c>
      <c r="P323" s="51">
        <v>111.06134299999999</v>
      </c>
      <c r="Q323" s="51">
        <v>95.971789000000001</v>
      </c>
      <c r="R323" s="51">
        <v>90.714510000000004</v>
      </c>
      <c r="S323" s="51">
        <v>108.259523</v>
      </c>
      <c r="T323">
        <f t="shared" si="4"/>
        <v>101.7847174544918</v>
      </c>
    </row>
    <row r="324" spans="1:20" x14ac:dyDescent="0.3">
      <c r="A324" s="16">
        <v>43952</v>
      </c>
      <c r="B324" s="51">
        <v>106.16200000000001</v>
      </c>
      <c r="C324" s="51">
        <v>106.97239</v>
      </c>
      <c r="D324" s="51">
        <v>106.16200000000001</v>
      </c>
      <c r="E324" s="51">
        <v>106.97239</v>
      </c>
      <c r="F324" s="51">
        <v>107.88138600000001</v>
      </c>
      <c r="G324" s="51">
        <v>110.989144</v>
      </c>
      <c r="H324" s="51">
        <v>104.623897</v>
      </c>
      <c r="I324" s="51">
        <v>105.990953</v>
      </c>
      <c r="J324" s="51">
        <v>105.05773600000001</v>
      </c>
      <c r="K324" s="51">
        <v>109.39822700000001</v>
      </c>
      <c r="L324" s="51">
        <v>106.117589</v>
      </c>
      <c r="M324" s="51">
        <v>103.659252</v>
      </c>
      <c r="N324" s="51">
        <v>114.24460000000001</v>
      </c>
      <c r="O324" s="51">
        <v>121.530647</v>
      </c>
      <c r="P324" s="51">
        <v>108.326189</v>
      </c>
      <c r="Q324" s="51">
        <v>96.058232000000004</v>
      </c>
      <c r="R324" s="51">
        <v>90.809980999999993</v>
      </c>
      <c r="S324" s="51">
        <v>108.324866</v>
      </c>
      <c r="T324">
        <f t="shared" si="4"/>
        <v>102.17643775144209</v>
      </c>
    </row>
    <row r="325" spans="1:20" x14ac:dyDescent="0.3">
      <c r="A325" s="17">
        <v>43983</v>
      </c>
      <c r="B325" s="51">
        <v>106.74299999999999</v>
      </c>
      <c r="T325" s="91">
        <v>102.73562569377161</v>
      </c>
    </row>
    <row r="326" spans="1:20" x14ac:dyDescent="0.3">
      <c r="C326" s="52"/>
    </row>
    <row r="327" spans="1:20" x14ac:dyDescent="0.3">
      <c r="B327" s="52">
        <f>AVERAGE(B308:B319)</f>
        <v>103.90066666666667</v>
      </c>
      <c r="C327" s="52"/>
    </row>
    <row r="328" spans="1:20" x14ac:dyDescent="0.3">
      <c r="C328" s="52"/>
    </row>
    <row r="329" spans="1:20" x14ac:dyDescent="0.3">
      <c r="C329" s="52"/>
    </row>
    <row r="330" spans="1:20" x14ac:dyDescent="0.3">
      <c r="C330" s="52"/>
    </row>
    <row r="331" spans="1:20" x14ac:dyDescent="0.3">
      <c r="C331" s="52"/>
    </row>
    <row r="332" spans="1:20" x14ac:dyDescent="0.3">
      <c r="C332" s="52"/>
    </row>
    <row r="333" spans="1:20" x14ac:dyDescent="0.3">
      <c r="C333" s="52"/>
    </row>
    <row r="334" spans="1:20" x14ac:dyDescent="0.3">
      <c r="C334" s="52"/>
    </row>
    <row r="335" spans="1:20" x14ac:dyDescent="0.3">
      <c r="C335" s="52"/>
    </row>
    <row r="336" spans="1:20" x14ac:dyDescent="0.3">
      <c r="C336" s="52"/>
    </row>
    <row r="337" spans="3:3" x14ac:dyDescent="0.3">
      <c r="C337" s="52"/>
    </row>
    <row r="338" spans="3:3" x14ac:dyDescent="0.3">
      <c r="C338" s="52"/>
    </row>
    <row r="339" spans="3:3" x14ac:dyDescent="0.3">
      <c r="C339" s="52"/>
    </row>
    <row r="340" spans="3:3" x14ac:dyDescent="0.3">
      <c r="C340" s="52"/>
    </row>
    <row r="341" spans="3:3" x14ac:dyDescent="0.3">
      <c r="C341" s="52"/>
    </row>
    <row r="342" spans="3:3" x14ac:dyDescent="0.3">
      <c r="C342" s="52"/>
    </row>
    <row r="343" spans="3:3" x14ac:dyDescent="0.3">
      <c r="C343" s="52"/>
    </row>
    <row r="344" spans="3:3" x14ac:dyDescent="0.3">
      <c r="C344" s="52"/>
    </row>
    <row r="345" spans="3:3" x14ac:dyDescent="0.3">
      <c r="C345" s="52"/>
    </row>
    <row r="346" spans="3:3" x14ac:dyDescent="0.3">
      <c r="C346" s="52"/>
    </row>
    <row r="347" spans="3:3" x14ac:dyDescent="0.3">
      <c r="C347" s="52"/>
    </row>
    <row r="348" spans="3:3" x14ac:dyDescent="0.3">
      <c r="C348" s="52"/>
    </row>
    <row r="349" spans="3:3" x14ac:dyDescent="0.3">
      <c r="C349" s="52"/>
    </row>
    <row r="350" spans="3:3" x14ac:dyDescent="0.3">
      <c r="C350" s="52"/>
    </row>
    <row r="351" spans="3:3" x14ac:dyDescent="0.3">
      <c r="C351" s="52"/>
    </row>
    <row r="352" spans="3:3" x14ac:dyDescent="0.3">
      <c r="C352" s="52"/>
    </row>
    <row r="353" spans="3:3" x14ac:dyDescent="0.3">
      <c r="C353" s="52"/>
    </row>
    <row r="354" spans="3:3" x14ac:dyDescent="0.3">
      <c r="C354" s="52"/>
    </row>
    <row r="355" spans="3:3" x14ac:dyDescent="0.3">
      <c r="C355" s="52"/>
    </row>
    <row r="356" spans="3:3" x14ac:dyDescent="0.3">
      <c r="C356" s="52"/>
    </row>
    <row r="357" spans="3:3" x14ac:dyDescent="0.3">
      <c r="C357" s="52"/>
    </row>
    <row r="358" spans="3:3" x14ac:dyDescent="0.3">
      <c r="C358" s="52"/>
    </row>
    <row r="359" spans="3:3" x14ac:dyDescent="0.3">
      <c r="C359" s="52"/>
    </row>
    <row r="360" spans="3:3" x14ac:dyDescent="0.3">
      <c r="C360" s="52"/>
    </row>
    <row r="361" spans="3:3" x14ac:dyDescent="0.3">
      <c r="C361" s="52"/>
    </row>
    <row r="362" spans="3:3" x14ac:dyDescent="0.3">
      <c r="C362" s="52"/>
    </row>
    <row r="363" spans="3:3" x14ac:dyDescent="0.3">
      <c r="C363" s="52"/>
    </row>
    <row r="364" spans="3:3" x14ac:dyDescent="0.3">
      <c r="C364" s="52"/>
    </row>
    <row r="365" spans="3:3" x14ac:dyDescent="0.3">
      <c r="C365" s="52"/>
    </row>
    <row r="366" spans="3:3" x14ac:dyDescent="0.3">
      <c r="C366" s="52"/>
    </row>
    <row r="367" spans="3:3" x14ac:dyDescent="0.3">
      <c r="C367" s="52"/>
    </row>
    <row r="368" spans="3:3" x14ac:dyDescent="0.3">
      <c r="C368" s="52"/>
    </row>
    <row r="369" spans="3:3" x14ac:dyDescent="0.3">
      <c r="C369" s="52"/>
    </row>
    <row r="370" spans="3:3" x14ac:dyDescent="0.3">
      <c r="C370" s="52"/>
    </row>
    <row r="371" spans="3:3" x14ac:dyDescent="0.3">
      <c r="C371" s="52"/>
    </row>
    <row r="372" spans="3:3" x14ac:dyDescent="0.3">
      <c r="C372" s="52"/>
    </row>
    <row r="373" spans="3:3" x14ac:dyDescent="0.3">
      <c r="C373" s="52"/>
    </row>
    <row r="374" spans="3:3" x14ac:dyDescent="0.3">
      <c r="C374" s="52"/>
    </row>
    <row r="375" spans="3:3" x14ac:dyDescent="0.3">
      <c r="C375" s="52"/>
    </row>
    <row r="376" spans="3:3" x14ac:dyDescent="0.3">
      <c r="C376" s="52"/>
    </row>
    <row r="377" spans="3:3" x14ac:dyDescent="0.3">
      <c r="C377" s="52"/>
    </row>
    <row r="378" spans="3:3" x14ac:dyDescent="0.3">
      <c r="C378" s="52"/>
    </row>
    <row r="379" spans="3:3" x14ac:dyDescent="0.3">
      <c r="C379" s="52"/>
    </row>
    <row r="380" spans="3:3" x14ac:dyDescent="0.3">
      <c r="C380" s="52"/>
    </row>
    <row r="381" spans="3:3" x14ac:dyDescent="0.3">
      <c r="C381" s="52"/>
    </row>
    <row r="382" spans="3:3" x14ac:dyDescent="0.3">
      <c r="C382" s="52"/>
    </row>
    <row r="383" spans="3:3" x14ac:dyDescent="0.3">
      <c r="C383" s="52"/>
    </row>
    <row r="384" spans="3:3" x14ac:dyDescent="0.3">
      <c r="C384" s="52"/>
    </row>
    <row r="385" spans="3:3" x14ac:dyDescent="0.3">
      <c r="C385" s="52"/>
    </row>
    <row r="386" spans="3:3" x14ac:dyDescent="0.3">
      <c r="C386" s="52"/>
    </row>
    <row r="387" spans="3:3" x14ac:dyDescent="0.3">
      <c r="C387" s="52"/>
    </row>
    <row r="388" spans="3:3" x14ac:dyDescent="0.3">
      <c r="C388" s="52"/>
    </row>
    <row r="389" spans="3:3" x14ac:dyDescent="0.3">
      <c r="C389" s="52"/>
    </row>
    <row r="390" spans="3:3" x14ac:dyDescent="0.3">
      <c r="C390" s="52"/>
    </row>
    <row r="391" spans="3:3" x14ac:dyDescent="0.3">
      <c r="C391" s="52"/>
    </row>
    <row r="392" spans="3:3" x14ac:dyDescent="0.3">
      <c r="C392" s="52"/>
    </row>
    <row r="393" spans="3:3" x14ac:dyDescent="0.3">
      <c r="C393" s="52"/>
    </row>
    <row r="394" spans="3:3" x14ac:dyDescent="0.3">
      <c r="C394" s="52"/>
    </row>
    <row r="395" spans="3:3" x14ac:dyDescent="0.3">
      <c r="C395" s="52"/>
    </row>
    <row r="396" spans="3:3" x14ac:dyDescent="0.3">
      <c r="C396" s="52"/>
    </row>
    <row r="397" spans="3:3" x14ac:dyDescent="0.3">
      <c r="C397" s="52"/>
    </row>
    <row r="398" spans="3:3" x14ac:dyDescent="0.3">
      <c r="C398" s="52"/>
    </row>
    <row r="399" spans="3:3" x14ac:dyDescent="0.3">
      <c r="C399" s="52"/>
    </row>
    <row r="400" spans="3:3" x14ac:dyDescent="0.3">
      <c r="C400" s="52"/>
    </row>
    <row r="401" spans="3:3" x14ac:dyDescent="0.3">
      <c r="C401" s="52"/>
    </row>
    <row r="402" spans="3:3" x14ac:dyDescent="0.3">
      <c r="C402" s="52"/>
    </row>
    <row r="403" spans="3:3" x14ac:dyDescent="0.3">
      <c r="C403" s="52"/>
    </row>
    <row r="404" spans="3:3" x14ac:dyDescent="0.3">
      <c r="C404" s="52"/>
    </row>
    <row r="405" spans="3:3" x14ac:dyDescent="0.3">
      <c r="C405" s="52"/>
    </row>
    <row r="406" spans="3:3" x14ac:dyDescent="0.3">
      <c r="C406" s="52"/>
    </row>
    <row r="407" spans="3:3" x14ac:dyDescent="0.3">
      <c r="C407" s="52"/>
    </row>
    <row r="408" spans="3:3" x14ac:dyDescent="0.3">
      <c r="C408" s="52"/>
    </row>
    <row r="409" spans="3:3" x14ac:dyDescent="0.3">
      <c r="C409" s="52"/>
    </row>
    <row r="410" spans="3:3" x14ac:dyDescent="0.3">
      <c r="C410" s="52"/>
    </row>
    <row r="411" spans="3:3" x14ac:dyDescent="0.3">
      <c r="C411" s="52"/>
    </row>
    <row r="412" spans="3:3" x14ac:dyDescent="0.3">
      <c r="C412" s="52"/>
    </row>
    <row r="413" spans="3:3" x14ac:dyDescent="0.3">
      <c r="C413" s="52"/>
    </row>
    <row r="414" spans="3:3" x14ac:dyDescent="0.3">
      <c r="C414" s="52"/>
    </row>
    <row r="415" spans="3:3" x14ac:dyDescent="0.3">
      <c r="C415" s="52"/>
    </row>
    <row r="416" spans="3:3" x14ac:dyDescent="0.3">
      <c r="C416" s="52"/>
    </row>
    <row r="417" spans="3:3" x14ac:dyDescent="0.3">
      <c r="C417" s="52"/>
    </row>
    <row r="418" spans="3:3" x14ac:dyDescent="0.3">
      <c r="C418" s="52"/>
    </row>
    <row r="419" spans="3:3" x14ac:dyDescent="0.3">
      <c r="C419" s="52"/>
    </row>
    <row r="420" spans="3:3" x14ac:dyDescent="0.3">
      <c r="C420" s="52"/>
    </row>
    <row r="421" spans="3:3" x14ac:dyDescent="0.3">
      <c r="C421" s="52"/>
    </row>
    <row r="422" spans="3:3" x14ac:dyDescent="0.3">
      <c r="C422" s="52"/>
    </row>
    <row r="423" spans="3:3" x14ac:dyDescent="0.3">
      <c r="C423" s="52"/>
    </row>
    <row r="424" spans="3:3" x14ac:dyDescent="0.3">
      <c r="C424" s="52"/>
    </row>
    <row r="425" spans="3:3" x14ac:dyDescent="0.3">
      <c r="C425" s="52"/>
    </row>
    <row r="426" spans="3:3" x14ac:dyDescent="0.3">
      <c r="C426" s="52"/>
    </row>
    <row r="427" spans="3:3" x14ac:dyDescent="0.3">
      <c r="C427" s="52"/>
    </row>
    <row r="428" spans="3:3" x14ac:dyDescent="0.3">
      <c r="C428" s="52"/>
    </row>
    <row r="429" spans="3:3" x14ac:dyDescent="0.3">
      <c r="C429" s="52"/>
    </row>
    <row r="430" spans="3:3" x14ac:dyDescent="0.3">
      <c r="C430" s="52"/>
    </row>
    <row r="431" spans="3:3" x14ac:dyDescent="0.3">
      <c r="C431" s="52"/>
    </row>
    <row r="432" spans="3:3" x14ac:dyDescent="0.3">
      <c r="C432" s="52"/>
    </row>
    <row r="433" spans="3:3" x14ac:dyDescent="0.3">
      <c r="C433" s="52"/>
    </row>
    <row r="434" spans="3:3" x14ac:dyDescent="0.3">
      <c r="C434" s="52"/>
    </row>
    <row r="435" spans="3:3" x14ac:dyDescent="0.3">
      <c r="C435" s="52"/>
    </row>
    <row r="436" spans="3:3" x14ac:dyDescent="0.3">
      <c r="C436" s="52"/>
    </row>
    <row r="437" spans="3:3" x14ac:dyDescent="0.3">
      <c r="C437" s="52"/>
    </row>
    <row r="438" spans="3:3" x14ac:dyDescent="0.3">
      <c r="C438" s="52"/>
    </row>
    <row r="439" spans="3:3" x14ac:dyDescent="0.3">
      <c r="C439" s="52"/>
    </row>
    <row r="440" spans="3:3" x14ac:dyDescent="0.3">
      <c r="C440" s="52"/>
    </row>
    <row r="441" spans="3:3" x14ac:dyDescent="0.3">
      <c r="C441" s="52"/>
    </row>
    <row r="442" spans="3:3" x14ac:dyDescent="0.3">
      <c r="C442" s="52"/>
    </row>
    <row r="443" spans="3:3" x14ac:dyDescent="0.3">
      <c r="C443" s="52"/>
    </row>
    <row r="444" spans="3:3" x14ac:dyDescent="0.3">
      <c r="C444" s="52"/>
    </row>
    <row r="445" spans="3:3" x14ac:dyDescent="0.3">
      <c r="C445" s="52"/>
    </row>
    <row r="446" spans="3:3" x14ac:dyDescent="0.3">
      <c r="C446" s="52"/>
    </row>
    <row r="447" spans="3:3" x14ac:dyDescent="0.3">
      <c r="C447" s="52"/>
    </row>
    <row r="448" spans="3:3" x14ac:dyDescent="0.3">
      <c r="C448" s="52"/>
    </row>
    <row r="449" spans="3:3" x14ac:dyDescent="0.3">
      <c r="C449" s="52"/>
    </row>
    <row r="450" spans="3:3" x14ac:dyDescent="0.3">
      <c r="C450" s="52"/>
    </row>
    <row r="451" spans="3:3" x14ac:dyDescent="0.3">
      <c r="C451" s="52"/>
    </row>
    <row r="452" spans="3:3" x14ac:dyDescent="0.3">
      <c r="C452" s="52"/>
    </row>
    <row r="453" spans="3:3" x14ac:dyDescent="0.3">
      <c r="C453" s="52"/>
    </row>
    <row r="454" spans="3:3" x14ac:dyDescent="0.3">
      <c r="C454" s="52"/>
    </row>
    <row r="455" spans="3:3" x14ac:dyDescent="0.3">
      <c r="C455" s="52"/>
    </row>
    <row r="456" spans="3:3" x14ac:dyDescent="0.3">
      <c r="C456" s="52"/>
    </row>
    <row r="457" spans="3:3" x14ac:dyDescent="0.3">
      <c r="C457" s="52"/>
    </row>
    <row r="458" spans="3:3" x14ac:dyDescent="0.3">
      <c r="C458" s="52"/>
    </row>
    <row r="459" spans="3:3" x14ac:dyDescent="0.3">
      <c r="C459" s="52"/>
    </row>
    <row r="460" spans="3:3" x14ac:dyDescent="0.3">
      <c r="C460" s="52"/>
    </row>
    <row r="461" spans="3:3" x14ac:dyDescent="0.3">
      <c r="C461" s="52"/>
    </row>
    <row r="462" spans="3:3" x14ac:dyDescent="0.3">
      <c r="C462" s="52"/>
    </row>
    <row r="463" spans="3:3" x14ac:dyDescent="0.3">
      <c r="C463" s="52"/>
    </row>
    <row r="464" spans="3:3" x14ac:dyDescent="0.3">
      <c r="C464" s="52"/>
    </row>
    <row r="465" spans="3:3" x14ac:dyDescent="0.3">
      <c r="C465" s="52"/>
    </row>
    <row r="466" spans="3:3" x14ac:dyDescent="0.3">
      <c r="C466" s="52"/>
    </row>
    <row r="467" spans="3:3" x14ac:dyDescent="0.3">
      <c r="C467" s="52"/>
    </row>
    <row r="468" spans="3:3" x14ac:dyDescent="0.3">
      <c r="C468" s="52"/>
    </row>
    <row r="469" spans="3:3" x14ac:dyDescent="0.3">
      <c r="C469" s="52"/>
    </row>
    <row r="470" spans="3:3" x14ac:dyDescent="0.3">
      <c r="C470" s="52"/>
    </row>
    <row r="471" spans="3:3" x14ac:dyDescent="0.3">
      <c r="C471" s="52"/>
    </row>
    <row r="472" spans="3:3" x14ac:dyDescent="0.3">
      <c r="C472" s="52"/>
    </row>
    <row r="473" spans="3:3" x14ac:dyDescent="0.3">
      <c r="C473" s="52"/>
    </row>
    <row r="474" spans="3:3" x14ac:dyDescent="0.3">
      <c r="C474" s="52"/>
    </row>
    <row r="475" spans="3:3" x14ac:dyDescent="0.3">
      <c r="C475" s="52"/>
    </row>
    <row r="476" spans="3:3" x14ac:dyDescent="0.3">
      <c r="C476" s="52"/>
    </row>
    <row r="477" spans="3:3" x14ac:dyDescent="0.3">
      <c r="C477" s="52"/>
    </row>
    <row r="478" spans="3:3" x14ac:dyDescent="0.3">
      <c r="C478" s="52"/>
    </row>
    <row r="479" spans="3:3" x14ac:dyDescent="0.3">
      <c r="C479" s="52"/>
    </row>
    <row r="480" spans="3:3" x14ac:dyDescent="0.3">
      <c r="C480" s="52"/>
    </row>
    <row r="481" spans="3:3" x14ac:dyDescent="0.3">
      <c r="C481" s="52"/>
    </row>
    <row r="482" spans="3:3" x14ac:dyDescent="0.3">
      <c r="C482" s="52"/>
    </row>
    <row r="483" spans="3:3" x14ac:dyDescent="0.3">
      <c r="C483" s="52"/>
    </row>
    <row r="484" spans="3:3" x14ac:dyDescent="0.3">
      <c r="C484" s="52"/>
    </row>
    <row r="485" spans="3:3" x14ac:dyDescent="0.3">
      <c r="C485" s="52"/>
    </row>
    <row r="486" spans="3:3" x14ac:dyDescent="0.3">
      <c r="C486" s="52"/>
    </row>
    <row r="487" spans="3:3" x14ac:dyDescent="0.3">
      <c r="C487" s="52"/>
    </row>
    <row r="488" spans="3:3" x14ac:dyDescent="0.3">
      <c r="C488" s="52"/>
    </row>
    <row r="489" spans="3:3" x14ac:dyDescent="0.3">
      <c r="C489" s="52"/>
    </row>
    <row r="490" spans="3:3" x14ac:dyDescent="0.3">
      <c r="C490" s="52"/>
    </row>
    <row r="491" spans="3:3" x14ac:dyDescent="0.3">
      <c r="C491" s="52"/>
    </row>
    <row r="492" spans="3:3" x14ac:dyDescent="0.3">
      <c r="C492" s="52"/>
    </row>
    <row r="493" spans="3:3" x14ac:dyDescent="0.3">
      <c r="C493" s="52"/>
    </row>
    <row r="494" spans="3:3" x14ac:dyDescent="0.3">
      <c r="C494" s="52"/>
    </row>
    <row r="495" spans="3:3" x14ac:dyDescent="0.3">
      <c r="C495" s="52"/>
    </row>
    <row r="496" spans="3:3" x14ac:dyDescent="0.3">
      <c r="C496" s="52"/>
    </row>
    <row r="497" spans="3:3" x14ac:dyDescent="0.3">
      <c r="C497" s="52"/>
    </row>
    <row r="498" spans="3:3" x14ac:dyDescent="0.3">
      <c r="C498" s="52"/>
    </row>
    <row r="499" spans="3:3" x14ac:dyDescent="0.3">
      <c r="C499" s="52"/>
    </row>
    <row r="500" spans="3:3" x14ac:dyDescent="0.3">
      <c r="C500" s="52"/>
    </row>
    <row r="501" spans="3:3" x14ac:dyDescent="0.3">
      <c r="C501" s="52"/>
    </row>
    <row r="502" spans="3:3" x14ac:dyDescent="0.3">
      <c r="C502" s="52"/>
    </row>
    <row r="503" spans="3:3" x14ac:dyDescent="0.3">
      <c r="C503" s="52"/>
    </row>
    <row r="504" spans="3:3" x14ac:dyDescent="0.3">
      <c r="C504" s="52"/>
    </row>
    <row r="505" spans="3:3" x14ac:dyDescent="0.3">
      <c r="C505" s="52"/>
    </row>
    <row r="506" spans="3:3" x14ac:dyDescent="0.3">
      <c r="C506" s="52"/>
    </row>
    <row r="507" spans="3:3" x14ac:dyDescent="0.3">
      <c r="C507" s="52"/>
    </row>
    <row r="508" spans="3:3" x14ac:dyDescent="0.3">
      <c r="C508" s="52"/>
    </row>
    <row r="509" spans="3:3" x14ac:dyDescent="0.3">
      <c r="C509" s="52"/>
    </row>
    <row r="510" spans="3:3" x14ac:dyDescent="0.3">
      <c r="C510" s="52"/>
    </row>
    <row r="511" spans="3:3" x14ac:dyDescent="0.3">
      <c r="C511" s="52"/>
    </row>
    <row r="512" spans="3:3" x14ac:dyDescent="0.3">
      <c r="C512" s="52"/>
    </row>
    <row r="513" spans="3:3" x14ac:dyDescent="0.3">
      <c r="C513" s="52"/>
    </row>
    <row r="514" spans="3:3" x14ac:dyDescent="0.3">
      <c r="C514" s="52"/>
    </row>
    <row r="515" spans="3:3" x14ac:dyDescent="0.3">
      <c r="C515" s="52"/>
    </row>
    <row r="516" spans="3:3" x14ac:dyDescent="0.3">
      <c r="C516" s="52"/>
    </row>
    <row r="517" spans="3:3" x14ac:dyDescent="0.3">
      <c r="C517" s="52"/>
    </row>
    <row r="518" spans="3:3" x14ac:dyDescent="0.3">
      <c r="C518" s="52"/>
    </row>
    <row r="519" spans="3:3" x14ac:dyDescent="0.3">
      <c r="C519" s="52"/>
    </row>
    <row r="520" spans="3:3" x14ac:dyDescent="0.3">
      <c r="C520" s="52"/>
    </row>
    <row r="521" spans="3:3" x14ac:dyDescent="0.3">
      <c r="C521" s="52"/>
    </row>
    <row r="522" spans="3:3" x14ac:dyDescent="0.3">
      <c r="C522" s="52"/>
    </row>
    <row r="523" spans="3:3" x14ac:dyDescent="0.3">
      <c r="C523" s="52"/>
    </row>
    <row r="524" spans="3:3" x14ac:dyDescent="0.3">
      <c r="C524" s="52"/>
    </row>
    <row r="525" spans="3:3" x14ac:dyDescent="0.3">
      <c r="C525" s="52"/>
    </row>
    <row r="526" spans="3:3" x14ac:dyDescent="0.3">
      <c r="C526" s="52"/>
    </row>
    <row r="527" spans="3:3" x14ac:dyDescent="0.3">
      <c r="C527" s="52"/>
    </row>
    <row r="528" spans="3:3" x14ac:dyDescent="0.3">
      <c r="C528" s="52"/>
    </row>
    <row r="529" spans="3:3" x14ac:dyDescent="0.3">
      <c r="C529" s="52"/>
    </row>
    <row r="530" spans="3:3" x14ac:dyDescent="0.3">
      <c r="C530" s="52"/>
    </row>
    <row r="531" spans="3:3" x14ac:dyDescent="0.3">
      <c r="C531" s="52"/>
    </row>
    <row r="532" spans="3:3" x14ac:dyDescent="0.3">
      <c r="C532" s="52"/>
    </row>
    <row r="533" spans="3:3" x14ac:dyDescent="0.3">
      <c r="C533" s="52"/>
    </row>
    <row r="534" spans="3:3" x14ac:dyDescent="0.3">
      <c r="C534" s="52"/>
    </row>
    <row r="535" spans="3:3" x14ac:dyDescent="0.3">
      <c r="C535" s="52"/>
    </row>
    <row r="536" spans="3:3" x14ac:dyDescent="0.3">
      <c r="C536" s="52"/>
    </row>
    <row r="537" spans="3:3" x14ac:dyDescent="0.3">
      <c r="C537" s="52"/>
    </row>
    <row r="538" spans="3:3" x14ac:dyDescent="0.3">
      <c r="C538" s="52"/>
    </row>
    <row r="539" spans="3:3" x14ac:dyDescent="0.3">
      <c r="C539" s="52"/>
    </row>
    <row r="540" spans="3:3" x14ac:dyDescent="0.3">
      <c r="C540" s="52"/>
    </row>
    <row r="541" spans="3:3" x14ac:dyDescent="0.3">
      <c r="C541" s="52"/>
    </row>
    <row r="542" spans="3:3" x14ac:dyDescent="0.3">
      <c r="C542" s="52"/>
    </row>
    <row r="543" spans="3:3" x14ac:dyDescent="0.3">
      <c r="C543" s="52"/>
    </row>
    <row r="544" spans="3:3" x14ac:dyDescent="0.3">
      <c r="C544" s="52"/>
    </row>
    <row r="545" spans="3:3" x14ac:dyDescent="0.3">
      <c r="C545" s="52"/>
    </row>
    <row r="546" spans="3:3" x14ac:dyDescent="0.3">
      <c r="C546" s="52"/>
    </row>
    <row r="547" spans="3:3" x14ac:dyDescent="0.3">
      <c r="C547" s="52"/>
    </row>
    <row r="548" spans="3:3" x14ac:dyDescent="0.3">
      <c r="C548" s="52"/>
    </row>
    <row r="549" spans="3:3" x14ac:dyDescent="0.3">
      <c r="C549" s="52"/>
    </row>
    <row r="550" spans="3:3" x14ac:dyDescent="0.3">
      <c r="C550" s="52"/>
    </row>
    <row r="551" spans="3:3" x14ac:dyDescent="0.3">
      <c r="C551" s="52"/>
    </row>
    <row r="552" spans="3:3" x14ac:dyDescent="0.3">
      <c r="C552" s="52"/>
    </row>
    <row r="553" spans="3:3" x14ac:dyDescent="0.3">
      <c r="C553" s="52"/>
    </row>
    <row r="554" spans="3:3" x14ac:dyDescent="0.3">
      <c r="C554" s="5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650C00A59423040A6007CA49AA3475B" ma:contentTypeVersion="0" ma:contentTypeDescription="Crear nuevo documento." ma:contentTypeScope="" ma:versionID="4d8acaf569b0d0d4dce42fa008d8ffff">
  <xsd:schema xmlns:xsd="http://www.w3.org/2001/XMLSchema" xmlns:xs="http://www.w3.org/2001/XMLSchema" xmlns:p="http://schemas.microsoft.com/office/2006/metadata/properties" targetNamespace="http://schemas.microsoft.com/office/2006/metadata/properties" ma:root="true" ma:fieldsID="986dcc55fc7de7b749655be5365d3ef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D1C259-C6C3-4164-BF6F-9928EC2044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3C834A2-B878-4771-AFDA-48E3A23AAF0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70ECDC9-547B-4CE3-A312-C58372D0EF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Acciones Federales</vt:lpstr>
      <vt:lpstr>Banca Comercial </vt:lpstr>
      <vt:lpstr>Banca de Desarrollo</vt:lpstr>
      <vt:lpstr>Acciones de Banco de México</vt:lpstr>
      <vt:lpstr>INPC</vt:lpstr>
      <vt:lpstr>bo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Sequeira</cp:lastModifiedBy>
  <dcterms:created xsi:type="dcterms:W3CDTF">2020-06-24T03:45:39Z</dcterms:created>
  <dcterms:modified xsi:type="dcterms:W3CDTF">2021-03-07T21:57:55Z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0x0101007650C00A59423040A6007CA49AA3475B</vt:lpwstr>
  </property>
</Properties>
</file>